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업무폴더\모의고사\10월\통계표\"/>
    </mc:Choice>
  </mc:AlternateContent>
  <xr:revisionPtr revIDLastSave="0" documentId="13_ncr:1_{560D4766-6CEB-4ED7-8F3C-8E0AE7B01E19}" xr6:coauthVersionLast="47" xr6:coauthVersionMax="47" xr10:uidLastSave="{00000000-0000-0000-0000-000000000000}"/>
  <bookViews>
    <workbookView xWindow="-120" yWindow="-120" windowWidth="38640" windowHeight="21240" activeTab="1" xr2:uid="{8285149A-4ECC-412F-AB7E-11852A5A0DCD}"/>
  </bookViews>
  <sheets>
    <sheet name="전체통계표" sheetId="7" r:id="rId1"/>
    <sheet name="산업재산권법통계표" sheetId="5" r:id="rId2"/>
    <sheet name="민법통계표" sheetId="2" r:id="rId3"/>
    <sheet name="자연과학통계표" sheetId="9" r:id="rId4"/>
    <sheet name="문항분석표(산업재산권법)" sheetId="4" r:id="rId5"/>
    <sheet name="문항분석표(민법개론)" sheetId="3" r:id="rId6"/>
    <sheet name="문항분석표(자연과학개론)" sheetId="8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45" i="9" l="1"/>
  <c r="N48" i="2"/>
  <c r="N45" i="2"/>
  <c r="Q62" i="7"/>
  <c r="R11" i="7"/>
  <c r="R12" i="7" s="1"/>
  <c r="R13" i="7" s="1"/>
  <c r="R14" i="7" s="1"/>
  <c r="R15" i="7" s="1"/>
  <c r="R16" i="7" s="1"/>
  <c r="R17" i="7" s="1"/>
  <c r="R18" i="7" s="1"/>
  <c r="R19" i="7" s="1"/>
  <c r="R20" i="7" s="1"/>
  <c r="R21" i="7" s="1"/>
  <c r="R22" i="7" s="1"/>
  <c r="R23" i="7" s="1"/>
  <c r="R24" i="7" s="1"/>
  <c r="R25" i="7" s="1"/>
  <c r="R26" i="7" s="1"/>
  <c r="R27" i="7" s="1"/>
  <c r="R28" i="7" s="1"/>
  <c r="R29" i="7" s="1"/>
  <c r="R30" i="7" s="1"/>
  <c r="R31" i="7" s="1"/>
  <c r="R32" i="7" s="1"/>
  <c r="R33" i="7" s="1"/>
  <c r="R34" i="7" s="1"/>
  <c r="R35" i="7" s="1"/>
  <c r="R36" i="7" s="1"/>
  <c r="R37" i="7" s="1"/>
  <c r="R38" i="7" s="1"/>
  <c r="R39" i="7" s="1"/>
  <c r="R40" i="7" s="1"/>
  <c r="R41" i="7" s="1"/>
  <c r="R42" i="7" s="1"/>
  <c r="R43" i="7" s="1"/>
  <c r="R44" i="7" s="1"/>
  <c r="R45" i="7" s="1"/>
  <c r="R46" i="7" s="1"/>
  <c r="R47" i="7" s="1"/>
  <c r="R48" i="7" s="1"/>
  <c r="R49" i="7" s="1"/>
  <c r="R50" i="7" s="1"/>
  <c r="R51" i="7" s="1"/>
  <c r="R52" i="7" s="1"/>
  <c r="R53" i="7" s="1"/>
  <c r="R54" i="7" s="1"/>
  <c r="R55" i="7" s="1"/>
  <c r="R56" i="7" s="1"/>
  <c r="R57" i="7" s="1"/>
  <c r="R58" i="7" s="1"/>
  <c r="R59" i="7" s="1"/>
  <c r="R60" i="7" s="1"/>
  <c r="R61" i="7" s="1"/>
  <c r="G95" i="7"/>
  <c r="G96" i="7"/>
  <c r="G97" i="7"/>
  <c r="G98" i="7"/>
  <c r="G99" i="7"/>
  <c r="G100" i="7"/>
  <c r="G101" i="7"/>
  <c r="G102" i="7"/>
  <c r="G103" i="7"/>
  <c r="G104" i="7"/>
  <c r="G105" i="7"/>
  <c r="G106" i="7"/>
  <c r="G107" i="7"/>
  <c r="G108" i="7"/>
  <c r="G109" i="7"/>
  <c r="G110" i="7"/>
  <c r="G111" i="7"/>
  <c r="G112" i="7"/>
  <c r="G113" i="7"/>
  <c r="G114" i="7"/>
  <c r="G115" i="7"/>
  <c r="G116" i="7"/>
  <c r="G117" i="7"/>
  <c r="G118" i="7"/>
  <c r="G119" i="7"/>
  <c r="G120" i="7"/>
  <c r="G121" i="7"/>
  <c r="G122" i="7"/>
  <c r="G123" i="7"/>
  <c r="G124" i="7"/>
  <c r="G125" i="7"/>
  <c r="G126" i="7"/>
  <c r="G127" i="7"/>
  <c r="G128" i="7"/>
  <c r="G129" i="7"/>
  <c r="G130" i="7"/>
  <c r="G131" i="7"/>
  <c r="G132" i="7"/>
  <c r="G133" i="7"/>
  <c r="G134" i="7"/>
  <c r="G135" i="7"/>
  <c r="G136" i="7"/>
  <c r="G137" i="7"/>
  <c r="G138" i="7"/>
  <c r="G139" i="7"/>
  <c r="G140" i="7"/>
  <c r="G141" i="7"/>
  <c r="G142" i="7"/>
  <c r="G143" i="7"/>
  <c r="G144" i="7"/>
  <c r="G145" i="7"/>
  <c r="G146" i="7"/>
  <c r="G147" i="7"/>
  <c r="G148" i="7"/>
  <c r="G149" i="7"/>
  <c r="G94" i="7"/>
  <c r="G6" i="7"/>
  <c r="G7" i="7"/>
  <c r="G8" i="7"/>
  <c r="G9" i="7"/>
  <c r="G10" i="7"/>
  <c r="G11" i="7"/>
  <c r="G12" i="7"/>
  <c r="G13" i="7"/>
  <c r="G14" i="7"/>
  <c r="G15" i="7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30" i="7"/>
  <c r="G31" i="7"/>
  <c r="G32" i="7"/>
  <c r="G33" i="7"/>
  <c r="G34" i="7"/>
  <c r="G35" i="7"/>
  <c r="G36" i="7"/>
  <c r="G37" i="7"/>
  <c r="G38" i="7"/>
  <c r="G39" i="7"/>
  <c r="G40" i="7"/>
  <c r="G41" i="7"/>
  <c r="G42" i="7"/>
  <c r="G43" i="7"/>
  <c r="G44" i="7"/>
  <c r="G45" i="7"/>
  <c r="G46" i="7"/>
  <c r="G47" i="7"/>
  <c r="G48" i="7"/>
  <c r="G49" i="7"/>
  <c r="G50" i="7"/>
  <c r="G51" i="7"/>
  <c r="G52" i="7"/>
  <c r="G53" i="7"/>
  <c r="G54" i="7"/>
  <c r="G55" i="7"/>
  <c r="G56" i="7"/>
  <c r="G57" i="7"/>
  <c r="G58" i="7"/>
  <c r="G59" i="7"/>
  <c r="G60" i="7"/>
  <c r="G61" i="7"/>
  <c r="G62" i="7"/>
  <c r="G63" i="7"/>
  <c r="G64" i="7"/>
  <c r="G65" i="7"/>
  <c r="G66" i="7"/>
  <c r="G67" i="7"/>
  <c r="G68" i="7"/>
  <c r="G69" i="7"/>
  <c r="G70" i="7"/>
  <c r="G71" i="7"/>
  <c r="G72" i="7"/>
  <c r="G73" i="7"/>
  <c r="G74" i="7"/>
  <c r="G75" i="7"/>
  <c r="G76" i="7"/>
  <c r="G77" i="7"/>
  <c r="G78" i="7"/>
  <c r="G79" i="7"/>
  <c r="G80" i="7"/>
  <c r="G81" i="7"/>
  <c r="G82" i="7"/>
  <c r="G83" i="7"/>
  <c r="G84" i="7"/>
  <c r="G85" i="7"/>
  <c r="G86" i="7"/>
  <c r="G87" i="7"/>
  <c r="G88" i="7"/>
  <c r="G89" i="7"/>
  <c r="G90" i="7"/>
  <c r="G91" i="7"/>
  <c r="G92" i="7"/>
  <c r="G93" i="7"/>
  <c r="G5" i="7"/>
  <c r="E149" i="7"/>
  <c r="E148" i="7"/>
  <c r="E147" i="7"/>
  <c r="E146" i="7"/>
  <c r="E145" i="7"/>
  <c r="E144" i="7"/>
  <c r="E143" i="7"/>
  <c r="E142" i="7"/>
  <c r="E141" i="7"/>
  <c r="E140" i="7"/>
  <c r="E139" i="7"/>
  <c r="E138" i="7"/>
  <c r="E137" i="7"/>
  <c r="E136" i="7"/>
  <c r="E135" i="7"/>
  <c r="E134" i="7"/>
  <c r="E133" i="7"/>
  <c r="E132" i="7"/>
  <c r="E131" i="7"/>
  <c r="E130" i="7"/>
  <c r="E129" i="7"/>
  <c r="E128" i="7"/>
  <c r="E127" i="7"/>
  <c r="E126" i="7"/>
  <c r="E125" i="7"/>
  <c r="E124" i="7"/>
  <c r="E123" i="7"/>
  <c r="E122" i="7"/>
  <c r="E121" i="7"/>
  <c r="E120" i="7"/>
  <c r="E119" i="7"/>
  <c r="E118" i="7"/>
  <c r="E117" i="7"/>
  <c r="E116" i="7"/>
  <c r="E115" i="7"/>
  <c r="E114" i="7"/>
  <c r="E113" i="7"/>
  <c r="E112" i="7"/>
  <c r="E111" i="7"/>
  <c r="E110" i="7"/>
  <c r="E109" i="7"/>
  <c r="E108" i="7"/>
  <c r="E107" i="7"/>
  <c r="E106" i="7"/>
  <c r="E105" i="7"/>
  <c r="E104" i="7"/>
  <c r="E103" i="7"/>
  <c r="E102" i="7"/>
  <c r="E101" i="7"/>
  <c r="E100" i="7"/>
  <c r="E99" i="7"/>
  <c r="E98" i="7"/>
  <c r="E97" i="7"/>
  <c r="E96" i="7"/>
  <c r="E95" i="7"/>
  <c r="E94" i="7"/>
  <c r="E93" i="7"/>
  <c r="E92" i="7"/>
  <c r="E91" i="7"/>
  <c r="E90" i="7"/>
  <c r="E89" i="7"/>
  <c r="E88" i="7"/>
  <c r="E87" i="7"/>
  <c r="E86" i="7"/>
  <c r="E85" i="7"/>
  <c r="E84" i="7"/>
  <c r="E83" i="7"/>
  <c r="E82" i="7"/>
  <c r="E81" i="7"/>
  <c r="E80" i="7"/>
  <c r="E79" i="7"/>
  <c r="E78" i="7"/>
  <c r="E77" i="7"/>
  <c r="E76" i="7"/>
  <c r="E75" i="7"/>
  <c r="E74" i="7"/>
  <c r="E73" i="7"/>
  <c r="E72" i="7"/>
  <c r="E71" i="7"/>
  <c r="E70" i="7"/>
  <c r="E69" i="7"/>
  <c r="E68" i="7"/>
  <c r="E67" i="7"/>
  <c r="E66" i="7"/>
  <c r="E65" i="7"/>
  <c r="E64" i="7"/>
  <c r="E63" i="7"/>
  <c r="E62" i="7"/>
  <c r="E61" i="7"/>
  <c r="E60" i="7"/>
  <c r="E59" i="7"/>
  <c r="E58" i="7"/>
  <c r="E57" i="7"/>
  <c r="E56" i="7"/>
  <c r="E55" i="7"/>
  <c r="E54" i="7"/>
  <c r="E53" i="7"/>
  <c r="E52" i="7"/>
  <c r="E51" i="7"/>
  <c r="E50" i="7"/>
  <c r="E49" i="7"/>
  <c r="E48" i="7"/>
  <c r="E47" i="7"/>
  <c r="E46" i="7"/>
  <c r="E45" i="7"/>
  <c r="E44" i="7"/>
  <c r="E43" i="7"/>
  <c r="E42" i="7"/>
  <c r="E41" i="7"/>
  <c r="E40" i="7"/>
  <c r="E39" i="7"/>
  <c r="E38" i="7"/>
  <c r="E37" i="7"/>
  <c r="E36" i="7"/>
  <c r="E35" i="7"/>
  <c r="E34" i="7"/>
  <c r="E33" i="7"/>
  <c r="E32" i="7"/>
  <c r="E31" i="7"/>
  <c r="E30" i="7"/>
  <c r="E29" i="7"/>
  <c r="E28" i="7"/>
  <c r="E27" i="7"/>
  <c r="E26" i="7"/>
  <c r="E25" i="7"/>
  <c r="E24" i="7"/>
  <c r="E23" i="7"/>
  <c r="E22" i="7"/>
  <c r="E21" i="7"/>
  <c r="E20" i="7"/>
  <c r="E19" i="7"/>
  <c r="E18" i="7"/>
  <c r="E17" i="7"/>
  <c r="E16" i="7"/>
  <c r="E15" i="7"/>
  <c r="E14" i="7"/>
  <c r="E13" i="7"/>
  <c r="E12" i="7"/>
  <c r="E11" i="7"/>
  <c r="E10" i="7"/>
  <c r="E9" i="7"/>
  <c r="E8" i="7"/>
  <c r="E7" i="7"/>
  <c r="E6" i="7"/>
  <c r="E5" i="7"/>
  <c r="D72" i="9"/>
  <c r="D73" i="9"/>
  <c r="D74" i="9"/>
  <c r="D75" i="9"/>
  <c r="D76" i="9"/>
  <c r="D77" i="9"/>
  <c r="D78" i="9"/>
  <c r="D79" i="9"/>
  <c r="D80" i="9"/>
  <c r="D81" i="9"/>
  <c r="D82" i="9"/>
  <c r="D83" i="9"/>
  <c r="D84" i="9"/>
  <c r="D85" i="9"/>
  <c r="D86" i="9"/>
  <c r="D87" i="9"/>
  <c r="D88" i="9"/>
  <c r="D89" i="9"/>
  <c r="D90" i="9"/>
  <c r="D91" i="9"/>
  <c r="D92" i="9"/>
  <c r="D93" i="9"/>
  <c r="D94" i="9"/>
  <c r="D95" i="9"/>
  <c r="D96" i="9"/>
  <c r="D97" i="9"/>
  <c r="D98" i="9"/>
  <c r="D99" i="9"/>
  <c r="D100" i="9"/>
  <c r="D101" i="9"/>
  <c r="D102" i="9"/>
  <c r="D103" i="9"/>
  <c r="D104" i="9"/>
  <c r="D105" i="9"/>
  <c r="D106" i="9"/>
  <c r="D107" i="9"/>
  <c r="D108" i="9"/>
  <c r="D109" i="9"/>
  <c r="D110" i="9"/>
  <c r="D111" i="9"/>
  <c r="D112" i="9"/>
  <c r="D113" i="9"/>
  <c r="D114" i="9"/>
  <c r="D115" i="9"/>
  <c r="D116" i="9"/>
  <c r="D117" i="9"/>
  <c r="D118" i="9"/>
  <c r="D119" i="9"/>
  <c r="D120" i="9"/>
  <c r="D121" i="9"/>
  <c r="D122" i="9"/>
  <c r="D123" i="9"/>
  <c r="D124" i="9"/>
  <c r="D125" i="9"/>
  <c r="D126" i="9"/>
  <c r="D127" i="9"/>
  <c r="D128" i="9"/>
  <c r="D129" i="9"/>
  <c r="D130" i="9"/>
  <c r="D131" i="9"/>
  <c r="D132" i="9"/>
  <c r="D133" i="9"/>
  <c r="D134" i="9"/>
  <c r="D135" i="9"/>
  <c r="D136" i="9"/>
  <c r="D137" i="9"/>
  <c r="D138" i="9"/>
  <c r="D139" i="9"/>
  <c r="D140" i="9"/>
  <c r="D141" i="9"/>
  <c r="D142" i="9"/>
  <c r="D143" i="9"/>
  <c r="D144" i="9"/>
  <c r="D145" i="9"/>
  <c r="D146" i="9"/>
  <c r="D147" i="9"/>
  <c r="D148" i="9"/>
  <c r="D149" i="9"/>
  <c r="D71" i="9"/>
  <c r="D6" i="9"/>
  <c r="D7" i="9"/>
  <c r="D8" i="9"/>
  <c r="D9" i="9"/>
  <c r="D10" i="9"/>
  <c r="D11" i="9"/>
  <c r="D12" i="9"/>
  <c r="D13" i="9"/>
  <c r="D14" i="9"/>
  <c r="D15" i="9"/>
  <c r="D16" i="9"/>
  <c r="D17" i="9"/>
  <c r="D18" i="9"/>
  <c r="D19" i="9"/>
  <c r="D20" i="9"/>
  <c r="D21" i="9"/>
  <c r="D22" i="9"/>
  <c r="D23" i="9"/>
  <c r="D24" i="9"/>
  <c r="D25" i="9"/>
  <c r="D26" i="9"/>
  <c r="D27" i="9"/>
  <c r="D28" i="9"/>
  <c r="D29" i="9"/>
  <c r="D30" i="9"/>
  <c r="D31" i="9"/>
  <c r="D32" i="9"/>
  <c r="D33" i="9"/>
  <c r="D34" i="9"/>
  <c r="D35" i="9"/>
  <c r="D36" i="9"/>
  <c r="D37" i="9"/>
  <c r="D38" i="9"/>
  <c r="D39" i="9"/>
  <c r="D40" i="9"/>
  <c r="D41" i="9"/>
  <c r="D42" i="9"/>
  <c r="D43" i="9"/>
  <c r="D44" i="9"/>
  <c r="D45" i="9"/>
  <c r="D46" i="9"/>
  <c r="D47" i="9"/>
  <c r="D48" i="9"/>
  <c r="D49" i="9"/>
  <c r="D50" i="9"/>
  <c r="D51" i="9"/>
  <c r="D52" i="9"/>
  <c r="D53" i="9"/>
  <c r="D54" i="9"/>
  <c r="D55" i="9"/>
  <c r="D56" i="9"/>
  <c r="D57" i="9"/>
  <c r="D58" i="9"/>
  <c r="D59" i="9"/>
  <c r="D60" i="9"/>
  <c r="D61" i="9"/>
  <c r="D62" i="9"/>
  <c r="D63" i="9"/>
  <c r="D64" i="9"/>
  <c r="D65" i="9"/>
  <c r="D66" i="9"/>
  <c r="D67" i="9"/>
  <c r="D68" i="9"/>
  <c r="D69" i="9"/>
  <c r="D70" i="9"/>
  <c r="D5" i="9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91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5" i="2"/>
  <c r="N45" i="5"/>
  <c r="N6" i="5"/>
  <c r="N7" i="5"/>
  <c r="N8" i="5"/>
  <c r="N9" i="5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N25" i="5"/>
  <c r="N26" i="5"/>
  <c r="N27" i="5"/>
  <c r="N28" i="5"/>
  <c r="N29" i="5"/>
  <c r="N30" i="5"/>
  <c r="N31" i="5"/>
  <c r="N32" i="5"/>
  <c r="N33" i="5"/>
  <c r="N34" i="5"/>
  <c r="N35" i="5"/>
  <c r="N36" i="5"/>
  <c r="N37" i="5"/>
  <c r="N38" i="5"/>
  <c r="N39" i="5"/>
  <c r="N40" i="5"/>
  <c r="N41" i="5"/>
  <c r="N42" i="5"/>
  <c r="N43" i="5"/>
  <c r="N44" i="5"/>
  <c r="N5" i="5"/>
  <c r="O5" i="5" s="1"/>
  <c r="O6" i="5" s="1"/>
  <c r="O7" i="5" s="1"/>
  <c r="D95" i="5"/>
  <c r="D96" i="5"/>
  <c r="D97" i="5"/>
  <c r="D98" i="5"/>
  <c r="D99" i="5"/>
  <c r="D100" i="5"/>
  <c r="D101" i="5"/>
  <c r="D102" i="5"/>
  <c r="D103" i="5"/>
  <c r="D104" i="5"/>
  <c r="D105" i="5"/>
  <c r="D106" i="5"/>
  <c r="D107" i="5"/>
  <c r="D108" i="5"/>
  <c r="D109" i="5"/>
  <c r="D110" i="5"/>
  <c r="D111" i="5"/>
  <c r="D112" i="5"/>
  <c r="D113" i="5"/>
  <c r="D114" i="5"/>
  <c r="D115" i="5"/>
  <c r="D116" i="5"/>
  <c r="D117" i="5"/>
  <c r="D118" i="5"/>
  <c r="D119" i="5"/>
  <c r="D120" i="5"/>
  <c r="D121" i="5"/>
  <c r="D122" i="5"/>
  <c r="D123" i="5"/>
  <c r="D124" i="5"/>
  <c r="D125" i="5"/>
  <c r="D126" i="5"/>
  <c r="D127" i="5"/>
  <c r="D128" i="5"/>
  <c r="D129" i="5"/>
  <c r="D130" i="5"/>
  <c r="D131" i="5"/>
  <c r="D132" i="5"/>
  <c r="D133" i="5"/>
  <c r="D134" i="5"/>
  <c r="D135" i="5"/>
  <c r="D136" i="5"/>
  <c r="D137" i="5"/>
  <c r="D138" i="5"/>
  <c r="D139" i="5"/>
  <c r="D140" i="5"/>
  <c r="D141" i="5"/>
  <c r="D142" i="5"/>
  <c r="D143" i="5"/>
  <c r="D144" i="5"/>
  <c r="D145" i="5"/>
  <c r="D146" i="5"/>
  <c r="D147" i="5"/>
  <c r="D148" i="5"/>
  <c r="D149" i="5"/>
  <c r="D94" i="5"/>
  <c r="D6" i="5"/>
  <c r="D7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/>
  <c r="D42" i="5"/>
  <c r="D43" i="5"/>
  <c r="D44" i="5"/>
  <c r="D45" i="5"/>
  <c r="D46" i="5"/>
  <c r="D47" i="5"/>
  <c r="D48" i="5"/>
  <c r="D49" i="5"/>
  <c r="D50" i="5"/>
  <c r="D51" i="5"/>
  <c r="D52" i="5"/>
  <c r="D53" i="5"/>
  <c r="D54" i="5"/>
  <c r="D55" i="5"/>
  <c r="D56" i="5"/>
  <c r="D57" i="5"/>
  <c r="D58" i="5"/>
  <c r="D59" i="5"/>
  <c r="D60" i="5"/>
  <c r="D61" i="5"/>
  <c r="D62" i="5"/>
  <c r="D63" i="5"/>
  <c r="D64" i="5"/>
  <c r="D65" i="5"/>
  <c r="D66" i="5"/>
  <c r="D67" i="5"/>
  <c r="D68" i="5"/>
  <c r="D69" i="5"/>
  <c r="D70" i="5"/>
  <c r="D71" i="5"/>
  <c r="D72" i="5"/>
  <c r="D73" i="5"/>
  <c r="D74" i="5"/>
  <c r="D75" i="5"/>
  <c r="D76" i="5"/>
  <c r="D77" i="5"/>
  <c r="D78" i="5"/>
  <c r="D79" i="5"/>
  <c r="D80" i="5"/>
  <c r="D81" i="5"/>
  <c r="D82" i="5"/>
  <c r="D83" i="5"/>
  <c r="D84" i="5"/>
  <c r="D85" i="5"/>
  <c r="D86" i="5"/>
  <c r="D87" i="5"/>
  <c r="D88" i="5"/>
  <c r="D89" i="5"/>
  <c r="D90" i="5"/>
  <c r="D91" i="5"/>
  <c r="D92" i="5"/>
  <c r="D93" i="5"/>
  <c r="D5" i="5"/>
  <c r="C45" i="4"/>
  <c r="C44" i="4"/>
  <c r="C43" i="4"/>
  <c r="C42" i="4"/>
  <c r="C41" i="4"/>
  <c r="C40" i="4"/>
  <c r="C39" i="4"/>
  <c r="C38" i="4"/>
  <c r="C37" i="4"/>
  <c r="C36" i="4"/>
  <c r="C35" i="4"/>
  <c r="C34" i="4"/>
  <c r="C33" i="4"/>
  <c r="C32" i="4"/>
  <c r="C31" i="4"/>
  <c r="C30" i="4"/>
  <c r="C29" i="4"/>
  <c r="C28" i="4"/>
  <c r="C27" i="4"/>
  <c r="C26" i="4"/>
  <c r="C25" i="4"/>
  <c r="C24" i="4"/>
  <c r="C23" i="4"/>
  <c r="C22" i="4"/>
  <c r="C21" i="4"/>
  <c r="C20" i="4"/>
  <c r="C19" i="4"/>
  <c r="C18" i="4"/>
  <c r="C17" i="4"/>
  <c r="C16" i="4"/>
  <c r="C15" i="4"/>
  <c r="C14" i="4"/>
  <c r="C13" i="4"/>
  <c r="C12" i="4"/>
  <c r="C11" i="4"/>
  <c r="C10" i="4"/>
  <c r="C9" i="4"/>
  <c r="C8" i="4"/>
  <c r="C46" i="4"/>
  <c r="C7" i="4"/>
  <c r="C45" i="8"/>
  <c r="C46" i="8"/>
  <c r="C44" i="8"/>
  <c r="C43" i="8"/>
  <c r="C42" i="8"/>
  <c r="C41" i="8"/>
  <c r="C40" i="8"/>
  <c r="C39" i="8"/>
  <c r="C38" i="8"/>
  <c r="C37" i="8"/>
  <c r="C36" i="8"/>
  <c r="C35" i="8"/>
  <c r="C34" i="8"/>
  <c r="C33" i="8"/>
  <c r="C32" i="8"/>
  <c r="C31" i="8"/>
  <c r="C30" i="8"/>
  <c r="C29" i="8"/>
  <c r="C27" i="8"/>
  <c r="C28" i="8"/>
  <c r="C26" i="8"/>
  <c r="C25" i="8"/>
  <c r="C24" i="8"/>
  <c r="C23" i="8"/>
  <c r="C22" i="8"/>
  <c r="C21" i="8"/>
  <c r="C20" i="8"/>
  <c r="C19" i="8"/>
  <c r="C18" i="8"/>
  <c r="C17" i="8"/>
  <c r="C16" i="8"/>
  <c r="C15" i="8"/>
  <c r="C14" i="8"/>
  <c r="C13" i="8"/>
  <c r="C12" i="8"/>
  <c r="C11" i="8"/>
  <c r="C10" i="8"/>
  <c r="C9" i="8"/>
  <c r="C8" i="8"/>
  <c r="C7" i="8"/>
  <c r="C46" i="3"/>
  <c r="C45" i="3"/>
  <c r="C44" i="3"/>
  <c r="C43" i="3"/>
  <c r="C42" i="3"/>
  <c r="C41" i="3"/>
  <c r="C40" i="3"/>
  <c r="C39" i="3"/>
  <c r="C38" i="3"/>
  <c r="C37" i="3"/>
  <c r="C36" i="3"/>
  <c r="C35" i="3"/>
  <c r="C34" i="3"/>
  <c r="C33" i="3"/>
  <c r="C32" i="3"/>
  <c r="C31" i="3"/>
  <c r="C30" i="3"/>
  <c r="C29" i="3"/>
  <c r="C28" i="3"/>
  <c r="C27" i="3"/>
  <c r="C26" i="3"/>
  <c r="C25" i="3"/>
  <c r="C24" i="3"/>
  <c r="C23" i="3"/>
  <c r="C22" i="3"/>
  <c r="C20" i="3"/>
  <c r="C19" i="3"/>
  <c r="C18" i="3"/>
  <c r="C17" i="3"/>
  <c r="C16" i="3"/>
  <c r="C15" i="3"/>
  <c r="C14" i="3"/>
  <c r="C13" i="3"/>
  <c r="C12" i="3"/>
  <c r="C11" i="3"/>
  <c r="C10" i="3"/>
  <c r="C9" i="3"/>
  <c r="C8" i="3"/>
  <c r="C21" i="3"/>
  <c r="C7" i="3"/>
  <c r="N44" i="9"/>
  <c r="N43" i="9"/>
  <c r="N42" i="9"/>
  <c r="N41" i="9"/>
  <c r="N40" i="9"/>
  <c r="N39" i="9"/>
  <c r="N38" i="9"/>
  <c r="N37" i="9"/>
  <c r="N36" i="9"/>
  <c r="N35" i="9"/>
  <c r="N34" i="9"/>
  <c r="N33" i="9"/>
  <c r="N32" i="9"/>
  <c r="N31" i="9"/>
  <c r="N30" i="9"/>
  <c r="N29" i="9"/>
  <c r="N28" i="9"/>
  <c r="N27" i="9"/>
  <c r="N26" i="9"/>
  <c r="N25" i="9"/>
  <c r="N24" i="9"/>
  <c r="N23" i="9"/>
  <c r="N22" i="9"/>
  <c r="N21" i="9"/>
  <c r="N20" i="9"/>
  <c r="N19" i="9"/>
  <c r="N18" i="9"/>
  <c r="N17" i="9"/>
  <c r="N16" i="9"/>
  <c r="N15" i="9"/>
  <c r="N14" i="9"/>
  <c r="N13" i="9"/>
  <c r="N12" i="9"/>
  <c r="N11" i="9"/>
  <c r="N10" i="9"/>
  <c r="N9" i="9"/>
  <c r="N8" i="9"/>
  <c r="N7" i="9"/>
  <c r="N6" i="9"/>
  <c r="N5" i="9"/>
  <c r="O5" i="9" s="1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5" i="2"/>
  <c r="O5" i="2" s="1"/>
  <c r="R62" i="7" l="1"/>
  <c r="Q30" i="7"/>
  <c r="Q57" i="7"/>
  <c r="Q56" i="7"/>
  <c r="Q40" i="7"/>
  <c r="Q55" i="7"/>
  <c r="Q54" i="7"/>
  <c r="Q53" i="7"/>
  <c r="Q52" i="7"/>
  <c r="Q39" i="7"/>
  <c r="Q51" i="7"/>
  <c r="Q38" i="7"/>
  <c r="Q50" i="7"/>
  <c r="Q37" i="7"/>
  <c r="Q36" i="7"/>
  <c r="Q49" i="7"/>
  <c r="Q35" i="7"/>
  <c r="Q48" i="7"/>
  <c r="Q47" i="7"/>
  <c r="Q34" i="7"/>
  <c r="Q46" i="7"/>
  <c r="Q33" i="7"/>
  <c r="Q45" i="7"/>
  <c r="Q44" i="7"/>
  <c r="Q32" i="7"/>
  <c r="Q66" i="7"/>
  <c r="Q5" i="7"/>
  <c r="Q31" i="7"/>
  <c r="Q61" i="7"/>
  <c r="Q43" i="7"/>
  <c r="Q60" i="7"/>
  <c r="Q59" i="7"/>
  <c r="Q42" i="7"/>
  <c r="Q58" i="7"/>
  <c r="Q41" i="7"/>
  <c r="O8" i="5"/>
  <c r="O9" i="5" s="1"/>
  <c r="O10" i="5" s="1"/>
  <c r="O11" i="5" s="1"/>
  <c r="O12" i="5" s="1"/>
  <c r="O13" i="5" s="1"/>
  <c r="O14" i="5" s="1"/>
  <c r="O15" i="5" s="1"/>
  <c r="O16" i="5" s="1"/>
  <c r="O17" i="5" s="1"/>
  <c r="O18" i="5" s="1"/>
  <c r="O19" i="5" s="1"/>
  <c r="O20" i="5" s="1"/>
  <c r="O21" i="5" s="1"/>
  <c r="O22" i="5" s="1"/>
  <c r="O23" i="5" s="1"/>
  <c r="O24" i="5" s="1"/>
  <c r="O25" i="5" s="1"/>
  <c r="O26" i="5" s="1"/>
  <c r="O27" i="5" s="1"/>
  <c r="O28" i="5" s="1"/>
  <c r="O29" i="5" s="1"/>
  <c r="O30" i="5" s="1"/>
  <c r="O31" i="5" s="1"/>
  <c r="O32" i="5" s="1"/>
  <c r="O33" i="5" s="1"/>
  <c r="O34" i="5" s="1"/>
  <c r="O35" i="5" s="1"/>
  <c r="O36" i="5" s="1"/>
  <c r="O37" i="5" s="1"/>
  <c r="O38" i="5" s="1"/>
  <c r="O39" i="5" s="1"/>
  <c r="O40" i="5" s="1"/>
  <c r="O41" i="5" s="1"/>
  <c r="O42" i="5" s="1"/>
  <c r="O43" i="5" s="1"/>
  <c r="O44" i="5" s="1"/>
  <c r="O45" i="5" s="1"/>
  <c r="O6" i="9"/>
  <c r="O7" i="9" s="1"/>
  <c r="O8" i="9" s="1"/>
  <c r="O9" i="9" s="1"/>
  <c r="O10" i="9" s="1"/>
  <c r="O11" i="9" s="1"/>
  <c r="O12" i="9" s="1"/>
  <c r="O13" i="9" s="1"/>
  <c r="O14" i="9" s="1"/>
  <c r="O15" i="9" s="1"/>
  <c r="O16" i="9" s="1"/>
  <c r="O17" i="9" s="1"/>
  <c r="O18" i="9" s="1"/>
  <c r="O19" i="9" s="1"/>
  <c r="O20" i="9" s="1"/>
  <c r="O21" i="9" s="1"/>
  <c r="O22" i="9" s="1"/>
  <c r="O23" i="9" s="1"/>
  <c r="O24" i="9" s="1"/>
  <c r="O25" i="9" s="1"/>
  <c r="O26" i="9" s="1"/>
  <c r="O27" i="9" s="1"/>
  <c r="O28" i="9" s="1"/>
  <c r="O29" i="9" s="1"/>
  <c r="O30" i="9" s="1"/>
  <c r="O31" i="9" s="1"/>
  <c r="O32" i="9" s="1"/>
  <c r="O33" i="9" s="1"/>
  <c r="O34" i="9" s="1"/>
  <c r="O35" i="9" s="1"/>
  <c r="O36" i="9" s="1"/>
  <c r="O37" i="9" s="1"/>
  <c r="O38" i="9" s="1"/>
  <c r="O39" i="9" s="1"/>
  <c r="O40" i="9" s="1"/>
  <c r="O41" i="9" s="1"/>
  <c r="O42" i="9" s="1"/>
  <c r="O43" i="9" s="1"/>
  <c r="O44" i="9" s="1"/>
  <c r="O45" i="9" s="1"/>
  <c r="O6" i="2"/>
  <c r="R5" i="7" l="1"/>
  <c r="Q6" i="7"/>
  <c r="Q7" i="7"/>
  <c r="Q8" i="7"/>
  <c r="Q9" i="7"/>
  <c r="Q10" i="7"/>
  <c r="Q11" i="7"/>
  <c r="Q12" i="7"/>
  <c r="Q13" i="7"/>
  <c r="Q14" i="7"/>
  <c r="Q15" i="7"/>
  <c r="Q16" i="7"/>
  <c r="Q17" i="7"/>
  <c r="Q18" i="7"/>
  <c r="Q19" i="7"/>
  <c r="Q20" i="7"/>
  <c r="Q21" i="7"/>
  <c r="Q22" i="7"/>
  <c r="Q23" i="7"/>
  <c r="Q24" i="7"/>
  <c r="Q25" i="7"/>
  <c r="Q26" i="7"/>
  <c r="Q27" i="7"/>
  <c r="Q28" i="7"/>
  <c r="Q29" i="7"/>
  <c r="R6" i="7" l="1"/>
  <c r="R7" i="7" s="1"/>
  <c r="R8" i="7" s="1"/>
  <c r="R9" i="7" s="1"/>
  <c r="R10" i="7" s="1"/>
  <c r="O7" i="2" l="1"/>
  <c r="O8" i="2" s="1"/>
  <c r="O9" i="2" s="1"/>
  <c r="O10" i="2" s="1"/>
  <c r="O11" i="2" s="1"/>
  <c r="O12" i="2" s="1"/>
  <c r="O13" i="2" s="1"/>
  <c r="O14" i="2" s="1"/>
  <c r="O15" i="2" s="1"/>
  <c r="O16" i="2" s="1"/>
  <c r="O17" i="2" s="1"/>
  <c r="O18" i="2" s="1"/>
  <c r="O19" i="2" s="1"/>
  <c r="O20" i="2" s="1"/>
  <c r="O21" i="2" s="1"/>
  <c r="O22" i="2" s="1"/>
  <c r="O23" i="2" s="1"/>
  <c r="O24" i="2" s="1"/>
  <c r="O25" i="2" s="1"/>
  <c r="O26" i="2" s="1"/>
  <c r="O27" i="2" s="1"/>
  <c r="O28" i="2" s="1"/>
  <c r="O29" i="2" s="1"/>
  <c r="O30" i="2" s="1"/>
  <c r="O31" i="2" s="1"/>
  <c r="O32" i="2" s="1"/>
  <c r="O33" i="2" s="1"/>
  <c r="O34" i="2" s="1"/>
  <c r="O35" i="2" s="1"/>
  <c r="O36" i="2" s="1"/>
  <c r="O37" i="2" s="1"/>
  <c r="O38" i="2" s="1"/>
  <c r="O39" i="2" s="1"/>
  <c r="O40" i="2" s="1"/>
  <c r="O41" i="2" s="1"/>
  <c r="O42" i="2" s="1"/>
  <c r="O43" i="2" s="1"/>
  <c r="O44" i="2" s="1"/>
  <c r="O45" i="2" s="1"/>
</calcChain>
</file>

<file path=xl/sharedStrings.xml><?xml version="1.0" encoding="utf-8"?>
<sst xmlns="http://schemas.openxmlformats.org/spreadsheetml/2006/main" count="209" uniqueCount="44">
  <si>
    <t>점</t>
    <phoneticPr fontId="3" type="noConversion"/>
  </si>
  <si>
    <t>최고점수</t>
    <phoneticPr fontId="3" type="noConversion"/>
  </si>
  <si>
    <t>평균점수</t>
    <phoneticPr fontId="3" type="noConversion"/>
  </si>
  <si>
    <t>명</t>
    <phoneticPr fontId="3" type="noConversion"/>
  </si>
  <si>
    <t>응시인원</t>
    <phoneticPr fontId="3" type="noConversion"/>
  </si>
  <si>
    <t>석차</t>
    <phoneticPr fontId="7" type="noConversion"/>
  </si>
  <si>
    <t>인원</t>
    <phoneticPr fontId="1" type="noConversion"/>
  </si>
  <si>
    <t xml:space="preserve">점수 </t>
    <phoneticPr fontId="7" type="noConversion"/>
  </si>
  <si>
    <t>상위 %</t>
    <phoneticPr fontId="3" type="noConversion"/>
  </si>
  <si>
    <t>총점 성적순</t>
    <phoneticPr fontId="3" type="noConversion"/>
  </si>
  <si>
    <t>총점</t>
    <phoneticPr fontId="3" type="noConversion"/>
  </si>
  <si>
    <t>수험번호</t>
    <phoneticPr fontId="3" type="noConversion"/>
  </si>
  <si>
    <t>문항</t>
    <phoneticPr fontId="3" type="noConversion"/>
  </si>
  <si>
    <t>배점</t>
    <phoneticPr fontId="3" type="noConversion"/>
  </si>
  <si>
    <t>영역</t>
    <phoneticPr fontId="1" type="noConversion"/>
  </si>
  <si>
    <t xml:space="preserve">유형 </t>
    <phoneticPr fontId="3" type="noConversion"/>
  </si>
  <si>
    <t>A형</t>
    <phoneticPr fontId="3" type="noConversion"/>
  </si>
  <si>
    <t>평균</t>
    <phoneticPr fontId="3" type="noConversion"/>
  </si>
  <si>
    <t>문항수</t>
    <phoneticPr fontId="3" type="noConversion"/>
  </si>
  <si>
    <t>민법총칙</t>
    <phoneticPr fontId="3" type="noConversion"/>
  </si>
  <si>
    <t>물권법</t>
    <phoneticPr fontId="3" type="noConversion"/>
  </si>
  <si>
    <t>채권총칙</t>
    <phoneticPr fontId="3" type="noConversion"/>
  </si>
  <si>
    <t>채권각칙</t>
    <phoneticPr fontId="3" type="noConversion"/>
  </si>
  <si>
    <t>정답율(%)</t>
    <phoneticPr fontId="3" type="noConversion"/>
  </si>
  <si>
    <t>특허법</t>
    <phoneticPr fontId="1" type="noConversion"/>
  </si>
  <si>
    <t>상표법</t>
    <phoneticPr fontId="1" type="noConversion"/>
  </si>
  <si>
    <t>평균</t>
    <phoneticPr fontId="1" type="noConversion"/>
  </si>
  <si>
    <t>산업재산권법</t>
    <phoneticPr fontId="3" type="noConversion"/>
  </si>
  <si>
    <t>민법개론</t>
    <phoneticPr fontId="3" type="noConversion"/>
  </si>
  <si>
    <t>디자인보호법</t>
    <phoneticPr fontId="1" type="noConversion"/>
  </si>
  <si>
    <t>특허법</t>
    <phoneticPr fontId="3" type="noConversion"/>
  </si>
  <si>
    <t>디자인보호법</t>
    <phoneticPr fontId="3" type="noConversion"/>
  </si>
  <si>
    <t>물리</t>
    <phoneticPr fontId="1" type="noConversion"/>
  </si>
  <si>
    <t>화학</t>
    <phoneticPr fontId="1" type="noConversion"/>
  </si>
  <si>
    <t>생물</t>
    <phoneticPr fontId="1" type="noConversion"/>
  </si>
  <si>
    <t>지구과학</t>
    <phoneticPr fontId="1" type="noConversion"/>
  </si>
  <si>
    <t>자연과학개론</t>
    <phoneticPr fontId="1" type="noConversion"/>
  </si>
  <si>
    <t>10월 전국모의고사(자연과학개론)</t>
    <phoneticPr fontId="1" type="noConversion"/>
  </si>
  <si>
    <t>10월 전국모의고사(자연과학개론)</t>
    <phoneticPr fontId="3" type="noConversion"/>
  </si>
  <si>
    <t>10월 전국모의고사(산업재산권법)</t>
    <phoneticPr fontId="3" type="noConversion"/>
  </si>
  <si>
    <t>10월 전국모의고사(민법개론)</t>
    <phoneticPr fontId="3" type="noConversion"/>
  </si>
  <si>
    <t>10월 전국모의고사(민법개론)</t>
    <phoneticPr fontId="1" type="noConversion"/>
  </si>
  <si>
    <t>10월 전국모의고사(산업재산권법)</t>
    <phoneticPr fontId="1" type="noConversion"/>
  </si>
  <si>
    <t>10월 전국모의고사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</si>
</sst>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15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color theme="1"/>
      <name val="나눔고딕"/>
      <family val="3"/>
      <charset val="129"/>
    </font>
    <font>
      <sz val="8"/>
      <name val="맑은 고딕"/>
      <family val="3"/>
      <charset val="129"/>
      <scheme val="minor"/>
    </font>
    <font>
      <b/>
      <sz val="10"/>
      <color theme="1"/>
      <name val="나눔고딕"/>
      <family val="3"/>
      <charset val="129"/>
    </font>
    <font>
      <b/>
      <sz val="10"/>
      <color theme="1"/>
      <name val="맑은 고딕"/>
      <family val="3"/>
      <charset val="129"/>
      <scheme val="minor"/>
    </font>
    <font>
      <b/>
      <sz val="10"/>
      <color theme="1"/>
      <name val="돋움"/>
      <family val="3"/>
      <charset val="129"/>
    </font>
    <font>
      <sz val="8"/>
      <name val="맑은 고딕"/>
      <family val="3"/>
      <charset val="129"/>
    </font>
    <font>
      <sz val="11"/>
      <name val="돋움"/>
      <family val="3"/>
      <charset val="129"/>
    </font>
    <font>
      <b/>
      <sz val="10"/>
      <name val="돋움"/>
      <family val="3"/>
      <charset val="129"/>
    </font>
    <font>
      <sz val="14"/>
      <color theme="1"/>
      <name val="나눔고딕 ExtraBold"/>
      <family val="3"/>
      <charset val="129"/>
    </font>
    <font>
      <sz val="11"/>
      <color theme="1"/>
      <name val="나눔고딕"/>
      <family val="3"/>
      <charset val="129"/>
    </font>
    <font>
      <sz val="22"/>
      <color theme="1"/>
      <name val="나눔고딕 ExtraBold"/>
      <family val="3"/>
      <charset val="129"/>
    </font>
    <font>
      <sz val="28"/>
      <color theme="1"/>
      <name val="나눔고딕 ExtraBold"/>
      <family val="3"/>
      <charset val="129"/>
    </font>
    <font>
      <sz val="10"/>
      <color rgb="FF000000"/>
      <name val="나눔고딕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8" fillId="0" borderId="0">
      <alignment vertical="center"/>
    </xf>
  </cellStyleXfs>
  <cellXfs count="39">
    <xf numFmtId="0" fontId="0" fillId="0" borderId="0" xfId="0">
      <alignment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9" fillId="4" borderId="6" xfId="1" applyFont="1" applyFill="1" applyBorder="1" applyAlignment="1">
      <alignment horizontal="center" vertical="center"/>
    </xf>
    <xf numFmtId="0" fontId="9" fillId="4" borderId="7" xfId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176" fontId="4" fillId="5" borderId="1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1" fontId="10" fillId="0" borderId="0" xfId="0" applyNumberFormat="1" applyFont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/>
    </xf>
    <xf numFmtId="1" fontId="11" fillId="0" borderId="0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1" fontId="0" fillId="0" borderId="0" xfId="0" applyNumberFormat="1">
      <alignment vertical="center"/>
    </xf>
    <xf numFmtId="0" fontId="9" fillId="4" borderId="11" xfId="1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2" fontId="4" fillId="5" borderId="1" xfId="0" applyNumberFormat="1" applyFont="1" applyFill="1" applyBorder="1" applyAlignment="1">
      <alignment horizontal="center" vertical="center"/>
    </xf>
    <xf numFmtId="2" fontId="6" fillId="4" borderId="4" xfId="0" applyNumberFormat="1" applyFont="1" applyFill="1" applyBorder="1" applyAlignment="1">
      <alignment horizontal="center" vertical="center"/>
    </xf>
    <xf numFmtId="2" fontId="6" fillId="4" borderId="3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</cellXfs>
  <cellStyles count="2">
    <cellStyle name="표준" xfId="0" builtinId="0"/>
    <cellStyle name="표준 2" xfId="1" xr:uid="{875AC670-3B60-40ED-BAE8-90D13049C1BF}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ko-KR" altLang="en-US" sz="1800"/>
              <a:t>변리사스쿨 </a:t>
            </a:r>
            <a:r>
              <a:rPr lang="en-US" altLang="ko-KR" sz="1800"/>
              <a:t>10</a:t>
            </a:r>
            <a:r>
              <a:rPr lang="ko-KR" altLang="en-US" sz="1800"/>
              <a:t>월</a:t>
            </a:r>
            <a:r>
              <a:rPr lang="ko-KR" altLang="en-US" sz="1800" baseline="0"/>
              <a:t> 전국모의고사</a:t>
            </a:r>
            <a:r>
              <a:rPr lang="en-US" altLang="ko-KR" sz="1800" baseline="0"/>
              <a:t>(</a:t>
            </a:r>
            <a:r>
              <a:rPr lang="ko-KR" altLang="en-US" sz="1800" baseline="0"/>
              <a:t>통계표</a:t>
            </a:r>
            <a:r>
              <a:rPr lang="en-US" altLang="ko-KR" sz="1800" baseline="0"/>
              <a:t>) </a:t>
            </a:r>
          </a:p>
        </c:rich>
      </c:tx>
      <c:layout>
        <c:manualLayout>
          <c:xMode val="edge"/>
          <c:yMode val="edge"/>
          <c:x val="0.12607962686467397"/>
          <c:y val="1.24410166468077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title>
    <c:autoTitleDeleted val="0"/>
    <c:plotArea>
      <c:layout/>
      <c:barChart>
        <c:barDir val="bar"/>
        <c:grouping val="clustered"/>
        <c:varyColors val="0"/>
        <c:ser>
          <c:idx val="1"/>
          <c:order val="1"/>
          <c:tx>
            <c:strRef>
              <c:f>전체통계표!$Q$4</c:f>
              <c:strCache>
                <c:ptCount val="1"/>
                <c:pt idx="0">
                  <c:v>인원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전체통계표!$P$5:$P$29</c15:sqref>
                  </c15:fullRef>
                </c:ext>
              </c:extLst>
              <c:f>전체통계표!$P$5:$P$28</c:f>
              <c:numCache>
                <c:formatCode>0.00</c:formatCode>
                <c:ptCount val="24"/>
                <c:pt idx="0">
                  <c:v>89.166666666666671</c:v>
                </c:pt>
                <c:pt idx="1">
                  <c:v>80.833333333333329</c:v>
                </c:pt>
                <c:pt idx="2">
                  <c:v>80</c:v>
                </c:pt>
                <c:pt idx="3">
                  <c:v>79.166666666666671</c:v>
                </c:pt>
                <c:pt idx="4">
                  <c:v>78.333333333333329</c:v>
                </c:pt>
                <c:pt idx="5">
                  <c:v>75.833333333333329</c:v>
                </c:pt>
                <c:pt idx="6">
                  <c:v>75</c:v>
                </c:pt>
                <c:pt idx="7">
                  <c:v>73.333333333333329</c:v>
                </c:pt>
                <c:pt idx="8">
                  <c:v>72.5</c:v>
                </c:pt>
                <c:pt idx="9">
                  <c:v>71.666666666666671</c:v>
                </c:pt>
                <c:pt idx="10">
                  <c:v>70.833333333333329</c:v>
                </c:pt>
                <c:pt idx="11">
                  <c:v>70</c:v>
                </c:pt>
                <c:pt idx="12">
                  <c:v>69.166666666666671</c:v>
                </c:pt>
                <c:pt idx="13">
                  <c:v>68.333333333333329</c:v>
                </c:pt>
                <c:pt idx="14">
                  <c:v>67.5</c:v>
                </c:pt>
                <c:pt idx="15">
                  <c:v>66.666666666666671</c:v>
                </c:pt>
                <c:pt idx="16">
                  <c:v>65.833333333333329</c:v>
                </c:pt>
                <c:pt idx="17">
                  <c:v>65</c:v>
                </c:pt>
                <c:pt idx="18">
                  <c:v>64.166666666666671</c:v>
                </c:pt>
                <c:pt idx="19">
                  <c:v>63.333333333333336</c:v>
                </c:pt>
                <c:pt idx="20">
                  <c:v>62.5</c:v>
                </c:pt>
                <c:pt idx="21">
                  <c:v>61.666666666666664</c:v>
                </c:pt>
                <c:pt idx="22">
                  <c:v>60.833333333333336</c:v>
                </c:pt>
                <c:pt idx="23">
                  <c:v>60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전체통계표!$Q$5:$Q$29</c15:sqref>
                  </c15:fullRef>
                </c:ext>
              </c:extLst>
              <c:f>전체통계표!$Q$5:$Q$28</c:f>
              <c:numCache>
                <c:formatCode>General</c:formatCode>
                <c:ptCount val="2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2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2</c:v>
                </c:pt>
                <c:pt idx="16">
                  <c:v>1</c:v>
                </c:pt>
                <c:pt idx="17">
                  <c:v>2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2</c:v>
                </c:pt>
                <c:pt idx="22">
                  <c:v>5</c:v>
                </c:pt>
                <c:pt idx="2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DD-459C-9E17-638EA83AE7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633263584"/>
        <c:axId val="1633261504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전체통계표!$P$4</c15:sqref>
                        </c15:formulaRef>
                      </c:ext>
                    </c:extLst>
                    <c:strCache>
                      <c:ptCount val="1"/>
                      <c:pt idx="0">
                        <c:v>점수 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>
                      <c:ext uri="{02D57815-91ED-43cb-92C2-25804820EDAC}">
                        <c15:fullRef>
                          <c15:sqref>전체통계표!$P$5:$P$29</c15:sqref>
                        </c15:fullRef>
                        <c15:formulaRef>
                          <c15:sqref>전체통계표!$P$5:$P$28</c15:sqref>
                        </c15:formulaRef>
                      </c:ext>
                    </c:extLst>
                    <c:numCache>
                      <c:formatCode>0.00</c:formatCode>
                      <c:ptCount val="24"/>
                      <c:pt idx="0">
                        <c:v>89.166666666666671</c:v>
                      </c:pt>
                      <c:pt idx="1">
                        <c:v>80.833333333333329</c:v>
                      </c:pt>
                      <c:pt idx="2">
                        <c:v>80</c:v>
                      </c:pt>
                      <c:pt idx="3">
                        <c:v>79.166666666666671</c:v>
                      </c:pt>
                      <c:pt idx="4">
                        <c:v>78.333333333333329</c:v>
                      </c:pt>
                      <c:pt idx="5">
                        <c:v>75.833333333333329</c:v>
                      </c:pt>
                      <c:pt idx="6">
                        <c:v>75</c:v>
                      </c:pt>
                      <c:pt idx="7">
                        <c:v>73.333333333333329</c:v>
                      </c:pt>
                      <c:pt idx="8">
                        <c:v>72.5</c:v>
                      </c:pt>
                      <c:pt idx="9">
                        <c:v>71.666666666666671</c:v>
                      </c:pt>
                      <c:pt idx="10">
                        <c:v>70.833333333333329</c:v>
                      </c:pt>
                      <c:pt idx="11">
                        <c:v>70</c:v>
                      </c:pt>
                      <c:pt idx="12">
                        <c:v>69.166666666666671</c:v>
                      </c:pt>
                      <c:pt idx="13">
                        <c:v>68.333333333333329</c:v>
                      </c:pt>
                      <c:pt idx="14">
                        <c:v>67.5</c:v>
                      </c:pt>
                      <c:pt idx="15">
                        <c:v>66.666666666666671</c:v>
                      </c:pt>
                      <c:pt idx="16">
                        <c:v>65.833333333333329</c:v>
                      </c:pt>
                      <c:pt idx="17">
                        <c:v>65</c:v>
                      </c:pt>
                      <c:pt idx="18">
                        <c:v>64.166666666666671</c:v>
                      </c:pt>
                      <c:pt idx="19">
                        <c:v>63.333333333333336</c:v>
                      </c:pt>
                      <c:pt idx="20">
                        <c:v>62.5</c:v>
                      </c:pt>
                      <c:pt idx="21">
                        <c:v>61.666666666666664</c:v>
                      </c:pt>
                      <c:pt idx="22">
                        <c:v>60.833333333333336</c:v>
                      </c:pt>
                      <c:pt idx="23">
                        <c:v>60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ullRef>
                          <c15:sqref>전체통계표!$P$5:$P$29</c15:sqref>
                        </c15:fullRef>
                        <c15:formulaRef>
                          <c15:sqref>전체통계표!$P$5:$P$28</c15:sqref>
                        </c15:formulaRef>
                      </c:ext>
                    </c:extLst>
                    <c:numCache>
                      <c:formatCode>0.00</c:formatCode>
                      <c:ptCount val="24"/>
                      <c:pt idx="0">
                        <c:v>89.166666666666671</c:v>
                      </c:pt>
                      <c:pt idx="1">
                        <c:v>80.833333333333329</c:v>
                      </c:pt>
                      <c:pt idx="2">
                        <c:v>80</c:v>
                      </c:pt>
                      <c:pt idx="3">
                        <c:v>79.166666666666671</c:v>
                      </c:pt>
                      <c:pt idx="4">
                        <c:v>78.333333333333329</c:v>
                      </c:pt>
                      <c:pt idx="5">
                        <c:v>75.833333333333329</c:v>
                      </c:pt>
                      <c:pt idx="6">
                        <c:v>75</c:v>
                      </c:pt>
                      <c:pt idx="7">
                        <c:v>73.333333333333329</c:v>
                      </c:pt>
                      <c:pt idx="8">
                        <c:v>72.5</c:v>
                      </c:pt>
                      <c:pt idx="9">
                        <c:v>71.666666666666671</c:v>
                      </c:pt>
                      <c:pt idx="10">
                        <c:v>70.833333333333329</c:v>
                      </c:pt>
                      <c:pt idx="11">
                        <c:v>70</c:v>
                      </c:pt>
                      <c:pt idx="12">
                        <c:v>69.166666666666671</c:v>
                      </c:pt>
                      <c:pt idx="13">
                        <c:v>68.333333333333329</c:v>
                      </c:pt>
                      <c:pt idx="14">
                        <c:v>67.5</c:v>
                      </c:pt>
                      <c:pt idx="15">
                        <c:v>66.666666666666671</c:v>
                      </c:pt>
                      <c:pt idx="16">
                        <c:v>65.833333333333329</c:v>
                      </c:pt>
                      <c:pt idx="17">
                        <c:v>65</c:v>
                      </c:pt>
                      <c:pt idx="18">
                        <c:v>64.166666666666671</c:v>
                      </c:pt>
                      <c:pt idx="19">
                        <c:v>63.333333333333336</c:v>
                      </c:pt>
                      <c:pt idx="20">
                        <c:v>62.5</c:v>
                      </c:pt>
                      <c:pt idx="21">
                        <c:v>61.666666666666664</c:v>
                      </c:pt>
                      <c:pt idx="22">
                        <c:v>60.833333333333336</c:v>
                      </c:pt>
                      <c:pt idx="23">
                        <c:v>60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39DD-459C-9E17-638EA83AE7AE}"/>
                  </c:ext>
                </c:extLst>
              </c15:ser>
            </c15:filteredBarSeries>
          </c:ext>
        </c:extLst>
      </c:barChart>
      <c:catAx>
        <c:axId val="1633263584"/>
        <c:scaling>
          <c:orientation val="maxMin"/>
        </c:scaling>
        <c:delete val="0"/>
        <c:axPos val="l"/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1633261504"/>
        <c:crosses val="autoZero"/>
        <c:auto val="0"/>
        <c:lblAlgn val="ctr"/>
        <c:lblOffset val="100"/>
        <c:noMultiLvlLbl val="0"/>
      </c:catAx>
      <c:valAx>
        <c:axId val="1633261504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1633263584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ko-KR"/>
    </a:p>
  </c:txPr>
  <c:printSettings>
    <c:headerFooter/>
    <c:pageMargins b="0.75000000000000777" l="0.70000000000000062" r="0.70000000000000062" t="0.75000000000000777" header="0.30000000000000032" footer="0.30000000000000032"/>
    <c:pageSetup paperSize="12"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ko-KR" altLang="en-US" sz="1800"/>
              <a:t>변리사스쿨 </a:t>
            </a:r>
            <a:r>
              <a:rPr lang="en-US" altLang="ko-KR" sz="1800"/>
              <a:t>10</a:t>
            </a:r>
            <a:r>
              <a:rPr lang="ko-KR" altLang="en-US" sz="1800"/>
              <a:t>월</a:t>
            </a:r>
            <a:r>
              <a:rPr lang="ko-KR" altLang="en-US" sz="1800" baseline="0"/>
              <a:t> 전국모의고사</a:t>
            </a:r>
            <a:r>
              <a:rPr lang="en-US" altLang="ko-KR" sz="1800" baseline="0"/>
              <a:t>(</a:t>
            </a:r>
            <a:r>
              <a:rPr lang="ko-KR" altLang="en-US" sz="1800" baseline="0"/>
              <a:t>통계표</a:t>
            </a:r>
            <a:r>
              <a:rPr lang="en-US" altLang="ko-KR" sz="1800" baseline="0"/>
              <a:t>) </a:t>
            </a:r>
          </a:p>
        </c:rich>
      </c:tx>
      <c:layout>
        <c:manualLayout>
          <c:xMode val="edge"/>
          <c:yMode val="edge"/>
          <c:x val="0.12607962686467397"/>
          <c:y val="1.24410166468077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title>
    <c:autoTitleDeleted val="0"/>
    <c:plotArea>
      <c:layout/>
      <c:barChart>
        <c:barDir val="bar"/>
        <c:grouping val="clustered"/>
        <c:varyColors val="0"/>
        <c:ser>
          <c:idx val="1"/>
          <c:order val="1"/>
          <c:tx>
            <c:strRef>
              <c:f>산업재산권법통계표!$N$4</c:f>
              <c:strCache>
                <c:ptCount val="1"/>
                <c:pt idx="0">
                  <c:v>인원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산업재산권법통계표!$M$5:$M$44</c15:sqref>
                  </c15:fullRef>
                </c:ext>
              </c:extLst>
              <c:f>산업재산권법통계표!$M$5:$M$43</c:f>
              <c:numCache>
                <c:formatCode>General</c:formatCode>
                <c:ptCount val="39"/>
                <c:pt idx="0">
                  <c:v>100</c:v>
                </c:pt>
                <c:pt idx="1">
                  <c:v>97.5</c:v>
                </c:pt>
                <c:pt idx="2">
                  <c:v>95</c:v>
                </c:pt>
                <c:pt idx="3">
                  <c:v>92.5</c:v>
                </c:pt>
                <c:pt idx="4">
                  <c:v>90</c:v>
                </c:pt>
                <c:pt idx="5">
                  <c:v>87.5</c:v>
                </c:pt>
                <c:pt idx="6">
                  <c:v>85</c:v>
                </c:pt>
                <c:pt idx="7">
                  <c:v>82.5</c:v>
                </c:pt>
                <c:pt idx="8">
                  <c:v>80</c:v>
                </c:pt>
                <c:pt idx="9">
                  <c:v>77.5</c:v>
                </c:pt>
                <c:pt idx="10">
                  <c:v>75</c:v>
                </c:pt>
                <c:pt idx="11">
                  <c:v>72.5</c:v>
                </c:pt>
                <c:pt idx="12">
                  <c:v>70</c:v>
                </c:pt>
                <c:pt idx="13">
                  <c:v>67.5</c:v>
                </c:pt>
                <c:pt idx="14">
                  <c:v>65</c:v>
                </c:pt>
                <c:pt idx="15">
                  <c:v>62.5</c:v>
                </c:pt>
                <c:pt idx="16">
                  <c:v>60</c:v>
                </c:pt>
                <c:pt idx="17">
                  <c:v>57.5</c:v>
                </c:pt>
                <c:pt idx="18">
                  <c:v>55</c:v>
                </c:pt>
                <c:pt idx="19">
                  <c:v>52.5</c:v>
                </c:pt>
                <c:pt idx="20">
                  <c:v>50</c:v>
                </c:pt>
                <c:pt idx="21">
                  <c:v>47.5</c:v>
                </c:pt>
                <c:pt idx="22">
                  <c:v>45</c:v>
                </c:pt>
                <c:pt idx="23">
                  <c:v>42.5</c:v>
                </c:pt>
                <c:pt idx="24">
                  <c:v>40</c:v>
                </c:pt>
                <c:pt idx="25">
                  <c:v>37.5</c:v>
                </c:pt>
                <c:pt idx="26">
                  <c:v>35</c:v>
                </c:pt>
                <c:pt idx="27">
                  <c:v>32.5</c:v>
                </c:pt>
                <c:pt idx="28">
                  <c:v>30</c:v>
                </c:pt>
                <c:pt idx="29">
                  <c:v>27.5</c:v>
                </c:pt>
                <c:pt idx="30">
                  <c:v>25</c:v>
                </c:pt>
                <c:pt idx="31">
                  <c:v>22.5</c:v>
                </c:pt>
                <c:pt idx="32">
                  <c:v>20</c:v>
                </c:pt>
                <c:pt idx="33">
                  <c:v>17.5</c:v>
                </c:pt>
                <c:pt idx="34">
                  <c:v>15</c:v>
                </c:pt>
                <c:pt idx="35">
                  <c:v>12.5</c:v>
                </c:pt>
                <c:pt idx="36">
                  <c:v>10</c:v>
                </c:pt>
                <c:pt idx="37">
                  <c:v>7.5</c:v>
                </c:pt>
                <c:pt idx="38">
                  <c:v>5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산업재산권법통계표!$N$5:$N$44</c15:sqref>
                  </c15:fullRef>
                </c:ext>
              </c:extLst>
              <c:f>산업재산권법통계표!$N$5:$N$43</c:f>
              <c:numCache>
                <c:formatCode>General</c:formatCode>
                <c:ptCount val="39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2</c:v>
                </c:pt>
                <c:pt idx="9">
                  <c:v>2</c:v>
                </c:pt>
                <c:pt idx="10">
                  <c:v>7</c:v>
                </c:pt>
                <c:pt idx="11">
                  <c:v>4</c:v>
                </c:pt>
                <c:pt idx="12">
                  <c:v>4</c:v>
                </c:pt>
                <c:pt idx="13">
                  <c:v>3</c:v>
                </c:pt>
                <c:pt idx="14">
                  <c:v>5</c:v>
                </c:pt>
                <c:pt idx="15">
                  <c:v>8</c:v>
                </c:pt>
                <c:pt idx="16">
                  <c:v>3</c:v>
                </c:pt>
                <c:pt idx="17">
                  <c:v>4</c:v>
                </c:pt>
                <c:pt idx="18">
                  <c:v>4</c:v>
                </c:pt>
                <c:pt idx="19">
                  <c:v>1</c:v>
                </c:pt>
                <c:pt idx="20">
                  <c:v>4</c:v>
                </c:pt>
                <c:pt idx="21">
                  <c:v>3</c:v>
                </c:pt>
                <c:pt idx="22">
                  <c:v>5</c:v>
                </c:pt>
                <c:pt idx="23">
                  <c:v>2</c:v>
                </c:pt>
                <c:pt idx="24">
                  <c:v>1</c:v>
                </c:pt>
                <c:pt idx="25">
                  <c:v>2</c:v>
                </c:pt>
                <c:pt idx="26">
                  <c:v>2</c:v>
                </c:pt>
                <c:pt idx="27">
                  <c:v>3</c:v>
                </c:pt>
                <c:pt idx="28">
                  <c:v>3</c:v>
                </c:pt>
                <c:pt idx="29">
                  <c:v>1</c:v>
                </c:pt>
                <c:pt idx="30">
                  <c:v>1</c:v>
                </c:pt>
                <c:pt idx="31">
                  <c:v>0</c:v>
                </c:pt>
                <c:pt idx="32">
                  <c:v>1</c:v>
                </c:pt>
                <c:pt idx="33">
                  <c:v>1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DF-4D05-85B3-6C5E736903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633263584"/>
        <c:axId val="1633261504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산업재산권법통계표!$M$4</c15:sqref>
                        </c15:formulaRef>
                      </c:ext>
                    </c:extLst>
                    <c:strCache>
                      <c:ptCount val="1"/>
                      <c:pt idx="0">
                        <c:v>점수 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>
                      <c:ext uri="{02D57815-91ED-43cb-92C2-25804820EDAC}">
                        <c15:fullRef>
                          <c15:sqref>산업재산권법통계표!$M$5:$M$44</c15:sqref>
                        </c15:fullRef>
                        <c15:formulaRef>
                          <c15:sqref>산업재산권법통계표!$M$5:$M$43</c15:sqref>
                        </c15:formulaRef>
                      </c:ext>
                    </c:extLst>
                    <c:numCache>
                      <c:formatCode>General</c:formatCode>
                      <c:ptCount val="39"/>
                      <c:pt idx="0">
                        <c:v>100</c:v>
                      </c:pt>
                      <c:pt idx="1">
                        <c:v>97.5</c:v>
                      </c:pt>
                      <c:pt idx="2">
                        <c:v>95</c:v>
                      </c:pt>
                      <c:pt idx="3">
                        <c:v>92.5</c:v>
                      </c:pt>
                      <c:pt idx="4">
                        <c:v>90</c:v>
                      </c:pt>
                      <c:pt idx="5">
                        <c:v>87.5</c:v>
                      </c:pt>
                      <c:pt idx="6">
                        <c:v>85</c:v>
                      </c:pt>
                      <c:pt idx="7">
                        <c:v>82.5</c:v>
                      </c:pt>
                      <c:pt idx="8">
                        <c:v>80</c:v>
                      </c:pt>
                      <c:pt idx="9">
                        <c:v>77.5</c:v>
                      </c:pt>
                      <c:pt idx="10">
                        <c:v>75</c:v>
                      </c:pt>
                      <c:pt idx="11">
                        <c:v>72.5</c:v>
                      </c:pt>
                      <c:pt idx="12">
                        <c:v>70</c:v>
                      </c:pt>
                      <c:pt idx="13">
                        <c:v>67.5</c:v>
                      </c:pt>
                      <c:pt idx="14">
                        <c:v>65</c:v>
                      </c:pt>
                      <c:pt idx="15">
                        <c:v>62.5</c:v>
                      </c:pt>
                      <c:pt idx="16">
                        <c:v>60</c:v>
                      </c:pt>
                      <c:pt idx="17">
                        <c:v>57.5</c:v>
                      </c:pt>
                      <c:pt idx="18">
                        <c:v>55</c:v>
                      </c:pt>
                      <c:pt idx="19">
                        <c:v>52.5</c:v>
                      </c:pt>
                      <c:pt idx="20">
                        <c:v>50</c:v>
                      </c:pt>
                      <c:pt idx="21">
                        <c:v>47.5</c:v>
                      </c:pt>
                      <c:pt idx="22">
                        <c:v>45</c:v>
                      </c:pt>
                      <c:pt idx="23">
                        <c:v>42.5</c:v>
                      </c:pt>
                      <c:pt idx="24">
                        <c:v>40</c:v>
                      </c:pt>
                      <c:pt idx="25">
                        <c:v>37.5</c:v>
                      </c:pt>
                      <c:pt idx="26">
                        <c:v>35</c:v>
                      </c:pt>
                      <c:pt idx="27">
                        <c:v>32.5</c:v>
                      </c:pt>
                      <c:pt idx="28">
                        <c:v>30</c:v>
                      </c:pt>
                      <c:pt idx="29">
                        <c:v>27.5</c:v>
                      </c:pt>
                      <c:pt idx="30">
                        <c:v>25</c:v>
                      </c:pt>
                      <c:pt idx="31">
                        <c:v>22.5</c:v>
                      </c:pt>
                      <c:pt idx="32">
                        <c:v>20</c:v>
                      </c:pt>
                      <c:pt idx="33">
                        <c:v>17.5</c:v>
                      </c:pt>
                      <c:pt idx="34">
                        <c:v>15</c:v>
                      </c:pt>
                      <c:pt idx="35">
                        <c:v>12.5</c:v>
                      </c:pt>
                      <c:pt idx="36">
                        <c:v>10</c:v>
                      </c:pt>
                      <c:pt idx="37">
                        <c:v>7.5</c:v>
                      </c:pt>
                      <c:pt idx="38">
                        <c:v>5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ullRef>
                          <c15:sqref>산업재산권법통계표!$M$5:$M$44</c15:sqref>
                        </c15:fullRef>
                        <c15:formulaRef>
                          <c15:sqref>산업재산권법통계표!$M$5:$M$43</c15:sqref>
                        </c15:formulaRef>
                      </c:ext>
                    </c:extLst>
                    <c:numCache>
                      <c:formatCode>General</c:formatCode>
                      <c:ptCount val="39"/>
                      <c:pt idx="0">
                        <c:v>100</c:v>
                      </c:pt>
                      <c:pt idx="1">
                        <c:v>97.5</c:v>
                      </c:pt>
                      <c:pt idx="2">
                        <c:v>95</c:v>
                      </c:pt>
                      <c:pt idx="3">
                        <c:v>92.5</c:v>
                      </c:pt>
                      <c:pt idx="4">
                        <c:v>90</c:v>
                      </c:pt>
                      <c:pt idx="5">
                        <c:v>87.5</c:v>
                      </c:pt>
                      <c:pt idx="6">
                        <c:v>85</c:v>
                      </c:pt>
                      <c:pt idx="7">
                        <c:v>82.5</c:v>
                      </c:pt>
                      <c:pt idx="8">
                        <c:v>80</c:v>
                      </c:pt>
                      <c:pt idx="9">
                        <c:v>77.5</c:v>
                      </c:pt>
                      <c:pt idx="10">
                        <c:v>75</c:v>
                      </c:pt>
                      <c:pt idx="11">
                        <c:v>72.5</c:v>
                      </c:pt>
                      <c:pt idx="12">
                        <c:v>70</c:v>
                      </c:pt>
                      <c:pt idx="13">
                        <c:v>67.5</c:v>
                      </c:pt>
                      <c:pt idx="14">
                        <c:v>65</c:v>
                      </c:pt>
                      <c:pt idx="15">
                        <c:v>62.5</c:v>
                      </c:pt>
                      <c:pt idx="16">
                        <c:v>60</c:v>
                      </c:pt>
                      <c:pt idx="17">
                        <c:v>57.5</c:v>
                      </c:pt>
                      <c:pt idx="18">
                        <c:v>55</c:v>
                      </c:pt>
                      <c:pt idx="19">
                        <c:v>52.5</c:v>
                      </c:pt>
                      <c:pt idx="20">
                        <c:v>50</c:v>
                      </c:pt>
                      <c:pt idx="21">
                        <c:v>47.5</c:v>
                      </c:pt>
                      <c:pt idx="22">
                        <c:v>45</c:v>
                      </c:pt>
                      <c:pt idx="23">
                        <c:v>42.5</c:v>
                      </c:pt>
                      <c:pt idx="24">
                        <c:v>40</c:v>
                      </c:pt>
                      <c:pt idx="25">
                        <c:v>37.5</c:v>
                      </c:pt>
                      <c:pt idx="26">
                        <c:v>35</c:v>
                      </c:pt>
                      <c:pt idx="27">
                        <c:v>32.5</c:v>
                      </c:pt>
                      <c:pt idx="28">
                        <c:v>30</c:v>
                      </c:pt>
                      <c:pt idx="29">
                        <c:v>27.5</c:v>
                      </c:pt>
                      <c:pt idx="30">
                        <c:v>25</c:v>
                      </c:pt>
                      <c:pt idx="31">
                        <c:v>22.5</c:v>
                      </c:pt>
                      <c:pt idx="32">
                        <c:v>20</c:v>
                      </c:pt>
                      <c:pt idx="33">
                        <c:v>17.5</c:v>
                      </c:pt>
                      <c:pt idx="34">
                        <c:v>15</c:v>
                      </c:pt>
                      <c:pt idx="35">
                        <c:v>12.5</c:v>
                      </c:pt>
                      <c:pt idx="36">
                        <c:v>10</c:v>
                      </c:pt>
                      <c:pt idx="37">
                        <c:v>7.5</c:v>
                      </c:pt>
                      <c:pt idx="38">
                        <c:v>5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79DF-4D05-85B3-6C5E736903C1}"/>
                  </c:ext>
                </c:extLst>
              </c15:ser>
            </c15:filteredBarSeries>
          </c:ext>
        </c:extLst>
      </c:barChart>
      <c:catAx>
        <c:axId val="163326358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1633261504"/>
        <c:crosses val="autoZero"/>
        <c:auto val="0"/>
        <c:lblAlgn val="ctr"/>
        <c:lblOffset val="100"/>
        <c:noMultiLvlLbl val="0"/>
      </c:catAx>
      <c:valAx>
        <c:axId val="1633261504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1633263584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ko-KR"/>
    </a:p>
  </c:txPr>
  <c:printSettings>
    <c:headerFooter/>
    <c:pageMargins b="0.75000000000000777" l="0.70000000000000062" r="0.70000000000000062" t="0.75000000000000777" header="0.30000000000000032" footer="0.30000000000000032"/>
    <c:pageSetup paperSize="12"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ko-KR" altLang="en-US" sz="1800"/>
              <a:t>변리사스쿨 </a:t>
            </a:r>
            <a:r>
              <a:rPr lang="en-US" altLang="ko-KR" sz="1800"/>
              <a:t>10</a:t>
            </a:r>
            <a:r>
              <a:rPr lang="ko-KR" altLang="en-US" sz="1800"/>
              <a:t>월</a:t>
            </a:r>
            <a:r>
              <a:rPr lang="ko-KR" altLang="en-US" sz="1800" baseline="0"/>
              <a:t> 전국모의고사</a:t>
            </a:r>
            <a:r>
              <a:rPr lang="en-US" altLang="ko-KR" sz="1800" baseline="0"/>
              <a:t>(</a:t>
            </a:r>
            <a:r>
              <a:rPr lang="ko-KR" altLang="en-US" sz="1800" baseline="0"/>
              <a:t>통계표</a:t>
            </a:r>
            <a:r>
              <a:rPr lang="en-US" altLang="ko-KR" sz="1800" baseline="0"/>
              <a:t>) </a:t>
            </a:r>
          </a:p>
        </c:rich>
      </c:tx>
      <c:layout>
        <c:manualLayout>
          <c:xMode val="edge"/>
          <c:yMode val="edge"/>
          <c:x val="0.12607962686467397"/>
          <c:y val="1.24410166468077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title>
    <c:autoTitleDeleted val="0"/>
    <c:plotArea>
      <c:layout/>
      <c:barChart>
        <c:barDir val="bar"/>
        <c:grouping val="clustered"/>
        <c:varyColors val="0"/>
        <c:ser>
          <c:idx val="1"/>
          <c:order val="1"/>
          <c:tx>
            <c:strRef>
              <c:f>민법통계표!$N$4</c:f>
              <c:strCache>
                <c:ptCount val="1"/>
                <c:pt idx="0">
                  <c:v>인원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민법통계표!$M$5:$M$45</c15:sqref>
                  </c15:fullRef>
                </c:ext>
              </c:extLst>
              <c:f>민법통계표!$M$5:$M$44</c:f>
              <c:numCache>
                <c:formatCode>General</c:formatCode>
                <c:ptCount val="40"/>
                <c:pt idx="0">
                  <c:v>100</c:v>
                </c:pt>
                <c:pt idx="1">
                  <c:v>97.5</c:v>
                </c:pt>
                <c:pt idx="2">
                  <c:v>95</c:v>
                </c:pt>
                <c:pt idx="3">
                  <c:v>92.5</c:v>
                </c:pt>
                <c:pt idx="4">
                  <c:v>90</c:v>
                </c:pt>
                <c:pt idx="5">
                  <c:v>87.5</c:v>
                </c:pt>
                <c:pt idx="6">
                  <c:v>85</c:v>
                </c:pt>
                <c:pt idx="7">
                  <c:v>82.5</c:v>
                </c:pt>
                <c:pt idx="8">
                  <c:v>80</c:v>
                </c:pt>
                <c:pt idx="9">
                  <c:v>77.5</c:v>
                </c:pt>
                <c:pt idx="10">
                  <c:v>75</c:v>
                </c:pt>
                <c:pt idx="11">
                  <c:v>72.5</c:v>
                </c:pt>
                <c:pt idx="12">
                  <c:v>70</c:v>
                </c:pt>
                <c:pt idx="13">
                  <c:v>67.5</c:v>
                </c:pt>
                <c:pt idx="14">
                  <c:v>65</c:v>
                </c:pt>
                <c:pt idx="15">
                  <c:v>62.5</c:v>
                </c:pt>
                <c:pt idx="16">
                  <c:v>60</c:v>
                </c:pt>
                <c:pt idx="17">
                  <c:v>57.5</c:v>
                </c:pt>
                <c:pt idx="18">
                  <c:v>55</c:v>
                </c:pt>
                <c:pt idx="19">
                  <c:v>52.5</c:v>
                </c:pt>
                <c:pt idx="20">
                  <c:v>50</c:v>
                </c:pt>
                <c:pt idx="21">
                  <c:v>47.5</c:v>
                </c:pt>
                <c:pt idx="22">
                  <c:v>45</c:v>
                </c:pt>
                <c:pt idx="23">
                  <c:v>42.5</c:v>
                </c:pt>
                <c:pt idx="24">
                  <c:v>40</c:v>
                </c:pt>
                <c:pt idx="25">
                  <c:v>37.5</c:v>
                </c:pt>
                <c:pt idx="26">
                  <c:v>35</c:v>
                </c:pt>
                <c:pt idx="27">
                  <c:v>32.5</c:v>
                </c:pt>
                <c:pt idx="28">
                  <c:v>30</c:v>
                </c:pt>
                <c:pt idx="29">
                  <c:v>27.5</c:v>
                </c:pt>
                <c:pt idx="30">
                  <c:v>25</c:v>
                </c:pt>
                <c:pt idx="31">
                  <c:v>22.5</c:v>
                </c:pt>
                <c:pt idx="32">
                  <c:v>20</c:v>
                </c:pt>
                <c:pt idx="33">
                  <c:v>17.5</c:v>
                </c:pt>
                <c:pt idx="34">
                  <c:v>15</c:v>
                </c:pt>
                <c:pt idx="35">
                  <c:v>12.5</c:v>
                </c:pt>
                <c:pt idx="36">
                  <c:v>10</c:v>
                </c:pt>
                <c:pt idx="37">
                  <c:v>7.5</c:v>
                </c:pt>
                <c:pt idx="38">
                  <c:v>5</c:v>
                </c:pt>
                <c:pt idx="39">
                  <c:v>2.5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민법통계표!$N$5:$N$45</c15:sqref>
                  </c15:fullRef>
                </c:ext>
              </c:extLst>
              <c:f>민법통계표!$N$5:$N$44</c:f>
              <c:numCache>
                <c:formatCode>General</c:formatCode>
                <c:ptCount val="40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5</c:v>
                </c:pt>
                <c:pt idx="4">
                  <c:v>2</c:v>
                </c:pt>
                <c:pt idx="5">
                  <c:v>6</c:v>
                </c:pt>
                <c:pt idx="6">
                  <c:v>5</c:v>
                </c:pt>
                <c:pt idx="7">
                  <c:v>6</c:v>
                </c:pt>
                <c:pt idx="8">
                  <c:v>5</c:v>
                </c:pt>
                <c:pt idx="9">
                  <c:v>6</c:v>
                </c:pt>
                <c:pt idx="10">
                  <c:v>1</c:v>
                </c:pt>
                <c:pt idx="11">
                  <c:v>6</c:v>
                </c:pt>
                <c:pt idx="12">
                  <c:v>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2</c:v>
                </c:pt>
                <c:pt idx="17">
                  <c:v>3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4</c:v>
                </c:pt>
                <c:pt idx="22">
                  <c:v>2</c:v>
                </c:pt>
                <c:pt idx="23">
                  <c:v>3</c:v>
                </c:pt>
                <c:pt idx="24">
                  <c:v>0</c:v>
                </c:pt>
                <c:pt idx="25">
                  <c:v>3</c:v>
                </c:pt>
                <c:pt idx="26">
                  <c:v>1</c:v>
                </c:pt>
                <c:pt idx="27">
                  <c:v>0</c:v>
                </c:pt>
                <c:pt idx="28">
                  <c:v>2</c:v>
                </c:pt>
                <c:pt idx="29">
                  <c:v>1</c:v>
                </c:pt>
                <c:pt idx="30">
                  <c:v>1</c:v>
                </c:pt>
                <c:pt idx="31">
                  <c:v>0</c:v>
                </c:pt>
                <c:pt idx="32">
                  <c:v>1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C0E-41BA-AC65-2F6A67257F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633263584"/>
        <c:axId val="1633261504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민법통계표!$M$4</c15:sqref>
                        </c15:formulaRef>
                      </c:ext>
                    </c:extLst>
                    <c:strCache>
                      <c:ptCount val="1"/>
                      <c:pt idx="0">
                        <c:v>점수 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>
                      <c:ext uri="{02D57815-91ED-43cb-92C2-25804820EDAC}">
                        <c15:fullRef>
                          <c15:sqref>민법통계표!$M$5:$M$45</c15:sqref>
                        </c15:fullRef>
                        <c15:formulaRef>
                          <c15:sqref>민법통계표!$M$5:$M$44</c15:sqref>
                        </c15:formulaRef>
                      </c:ext>
                    </c:extLst>
                    <c:numCache>
                      <c:formatCode>General</c:formatCode>
                      <c:ptCount val="40"/>
                      <c:pt idx="0">
                        <c:v>100</c:v>
                      </c:pt>
                      <c:pt idx="1">
                        <c:v>97.5</c:v>
                      </c:pt>
                      <c:pt idx="2">
                        <c:v>95</c:v>
                      </c:pt>
                      <c:pt idx="3">
                        <c:v>92.5</c:v>
                      </c:pt>
                      <c:pt idx="4">
                        <c:v>90</c:v>
                      </c:pt>
                      <c:pt idx="5">
                        <c:v>87.5</c:v>
                      </c:pt>
                      <c:pt idx="6">
                        <c:v>85</c:v>
                      </c:pt>
                      <c:pt idx="7">
                        <c:v>82.5</c:v>
                      </c:pt>
                      <c:pt idx="8">
                        <c:v>80</c:v>
                      </c:pt>
                      <c:pt idx="9">
                        <c:v>77.5</c:v>
                      </c:pt>
                      <c:pt idx="10">
                        <c:v>75</c:v>
                      </c:pt>
                      <c:pt idx="11">
                        <c:v>72.5</c:v>
                      </c:pt>
                      <c:pt idx="12">
                        <c:v>70</c:v>
                      </c:pt>
                      <c:pt idx="13">
                        <c:v>67.5</c:v>
                      </c:pt>
                      <c:pt idx="14">
                        <c:v>65</c:v>
                      </c:pt>
                      <c:pt idx="15">
                        <c:v>62.5</c:v>
                      </c:pt>
                      <c:pt idx="16">
                        <c:v>60</c:v>
                      </c:pt>
                      <c:pt idx="17">
                        <c:v>57.5</c:v>
                      </c:pt>
                      <c:pt idx="18">
                        <c:v>55</c:v>
                      </c:pt>
                      <c:pt idx="19">
                        <c:v>52.5</c:v>
                      </c:pt>
                      <c:pt idx="20">
                        <c:v>50</c:v>
                      </c:pt>
                      <c:pt idx="21">
                        <c:v>47.5</c:v>
                      </c:pt>
                      <c:pt idx="22">
                        <c:v>45</c:v>
                      </c:pt>
                      <c:pt idx="23">
                        <c:v>42.5</c:v>
                      </c:pt>
                      <c:pt idx="24">
                        <c:v>40</c:v>
                      </c:pt>
                      <c:pt idx="25">
                        <c:v>37.5</c:v>
                      </c:pt>
                      <c:pt idx="26">
                        <c:v>35</c:v>
                      </c:pt>
                      <c:pt idx="27">
                        <c:v>32.5</c:v>
                      </c:pt>
                      <c:pt idx="28">
                        <c:v>30</c:v>
                      </c:pt>
                      <c:pt idx="29">
                        <c:v>27.5</c:v>
                      </c:pt>
                      <c:pt idx="30">
                        <c:v>25</c:v>
                      </c:pt>
                      <c:pt idx="31">
                        <c:v>22.5</c:v>
                      </c:pt>
                      <c:pt idx="32">
                        <c:v>20</c:v>
                      </c:pt>
                      <c:pt idx="33">
                        <c:v>17.5</c:v>
                      </c:pt>
                      <c:pt idx="34">
                        <c:v>15</c:v>
                      </c:pt>
                      <c:pt idx="35">
                        <c:v>12.5</c:v>
                      </c:pt>
                      <c:pt idx="36">
                        <c:v>10</c:v>
                      </c:pt>
                      <c:pt idx="37">
                        <c:v>7.5</c:v>
                      </c:pt>
                      <c:pt idx="38">
                        <c:v>5</c:v>
                      </c:pt>
                      <c:pt idx="39">
                        <c:v>2.5</c:v>
                      </c:pt>
                      <c:pt idx="40">
                        <c:v>0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ullRef>
                          <c15:sqref>민법통계표!$M$6:$M$45</c15:sqref>
                        </c15:fullRef>
                        <c15:formulaRef>
                          <c15:sqref>민법통계표!$M$6:$M$45</c15:sqref>
                        </c15:formulaRef>
                      </c:ext>
                    </c:extLst>
                    <c:numCache>
                      <c:formatCode>General</c:formatCode>
                      <c:ptCount val="40"/>
                      <c:pt idx="0">
                        <c:v>97.5</c:v>
                      </c:pt>
                      <c:pt idx="1">
                        <c:v>95</c:v>
                      </c:pt>
                      <c:pt idx="2">
                        <c:v>92.5</c:v>
                      </c:pt>
                      <c:pt idx="3">
                        <c:v>90</c:v>
                      </c:pt>
                      <c:pt idx="4">
                        <c:v>87.5</c:v>
                      </c:pt>
                      <c:pt idx="5">
                        <c:v>85</c:v>
                      </c:pt>
                      <c:pt idx="6">
                        <c:v>82.5</c:v>
                      </c:pt>
                      <c:pt idx="7">
                        <c:v>80</c:v>
                      </c:pt>
                      <c:pt idx="8">
                        <c:v>77.5</c:v>
                      </c:pt>
                      <c:pt idx="9">
                        <c:v>75</c:v>
                      </c:pt>
                      <c:pt idx="10">
                        <c:v>72.5</c:v>
                      </c:pt>
                      <c:pt idx="11">
                        <c:v>70</c:v>
                      </c:pt>
                      <c:pt idx="12">
                        <c:v>67.5</c:v>
                      </c:pt>
                      <c:pt idx="13">
                        <c:v>65</c:v>
                      </c:pt>
                      <c:pt idx="14">
                        <c:v>62.5</c:v>
                      </c:pt>
                      <c:pt idx="15">
                        <c:v>60</c:v>
                      </c:pt>
                      <c:pt idx="16">
                        <c:v>57.5</c:v>
                      </c:pt>
                      <c:pt idx="17">
                        <c:v>55</c:v>
                      </c:pt>
                      <c:pt idx="18">
                        <c:v>52.5</c:v>
                      </c:pt>
                      <c:pt idx="19">
                        <c:v>50</c:v>
                      </c:pt>
                      <c:pt idx="20">
                        <c:v>47.5</c:v>
                      </c:pt>
                      <c:pt idx="21">
                        <c:v>45</c:v>
                      </c:pt>
                      <c:pt idx="22">
                        <c:v>42.5</c:v>
                      </c:pt>
                      <c:pt idx="23">
                        <c:v>40</c:v>
                      </c:pt>
                      <c:pt idx="24">
                        <c:v>37.5</c:v>
                      </c:pt>
                      <c:pt idx="25">
                        <c:v>35</c:v>
                      </c:pt>
                      <c:pt idx="26">
                        <c:v>32.5</c:v>
                      </c:pt>
                      <c:pt idx="27">
                        <c:v>30</c:v>
                      </c:pt>
                      <c:pt idx="28">
                        <c:v>27.5</c:v>
                      </c:pt>
                      <c:pt idx="29">
                        <c:v>25</c:v>
                      </c:pt>
                      <c:pt idx="30">
                        <c:v>22.5</c:v>
                      </c:pt>
                      <c:pt idx="31">
                        <c:v>20</c:v>
                      </c:pt>
                      <c:pt idx="32">
                        <c:v>17.5</c:v>
                      </c:pt>
                      <c:pt idx="33">
                        <c:v>15</c:v>
                      </c:pt>
                      <c:pt idx="34">
                        <c:v>12.5</c:v>
                      </c:pt>
                      <c:pt idx="35">
                        <c:v>10</c:v>
                      </c:pt>
                      <c:pt idx="36">
                        <c:v>7.5</c:v>
                      </c:pt>
                      <c:pt idx="37">
                        <c:v>5</c:v>
                      </c:pt>
                      <c:pt idx="38">
                        <c:v>2.5</c:v>
                      </c:pt>
                      <c:pt idx="39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8C0E-41BA-AC65-2F6A67257FE5}"/>
                  </c:ext>
                </c:extLst>
              </c15:ser>
            </c15:filteredBarSeries>
          </c:ext>
        </c:extLst>
      </c:barChart>
      <c:catAx>
        <c:axId val="163326358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1633261504"/>
        <c:crosses val="autoZero"/>
        <c:auto val="0"/>
        <c:lblAlgn val="ctr"/>
        <c:lblOffset val="100"/>
        <c:noMultiLvlLbl val="0"/>
      </c:catAx>
      <c:valAx>
        <c:axId val="1633261504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1633263584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ko-KR"/>
    </a:p>
  </c:txPr>
  <c:printSettings>
    <c:headerFooter/>
    <c:pageMargins b="0.75000000000000777" l="0.70000000000000062" r="0.70000000000000062" t="0.75000000000000777" header="0.30000000000000032" footer="0.30000000000000032"/>
    <c:pageSetup paperSize="12"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ko-KR" altLang="en-US" sz="1800"/>
              <a:t>변리사스쿨 </a:t>
            </a:r>
            <a:r>
              <a:rPr lang="en-US" altLang="ko-KR" sz="1800"/>
              <a:t>10</a:t>
            </a:r>
            <a:r>
              <a:rPr lang="ko-KR" altLang="en-US" sz="1800"/>
              <a:t>월</a:t>
            </a:r>
            <a:r>
              <a:rPr lang="ko-KR" altLang="en-US" sz="1800" baseline="0"/>
              <a:t> 전국모의고사</a:t>
            </a:r>
            <a:r>
              <a:rPr lang="en-US" altLang="ko-KR" sz="1800" baseline="0"/>
              <a:t>(</a:t>
            </a:r>
            <a:r>
              <a:rPr lang="ko-KR" altLang="en-US" sz="1800" baseline="0"/>
              <a:t>통계표</a:t>
            </a:r>
            <a:r>
              <a:rPr lang="en-US" altLang="ko-KR" sz="1800" baseline="0"/>
              <a:t>) </a:t>
            </a:r>
          </a:p>
        </c:rich>
      </c:tx>
      <c:layout>
        <c:manualLayout>
          <c:xMode val="edge"/>
          <c:yMode val="edge"/>
          <c:x val="0.12607962686467397"/>
          <c:y val="1.24410166468077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title>
    <c:autoTitleDeleted val="0"/>
    <c:plotArea>
      <c:layout/>
      <c:barChart>
        <c:barDir val="bar"/>
        <c:grouping val="clustered"/>
        <c:varyColors val="0"/>
        <c:ser>
          <c:idx val="1"/>
          <c:order val="1"/>
          <c:tx>
            <c:strRef>
              <c:f>자연과학통계표!$N$4</c:f>
              <c:strCache>
                <c:ptCount val="1"/>
                <c:pt idx="0">
                  <c:v>인원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자연과학통계표!$M$5:$M$44</c15:sqref>
                  </c15:fullRef>
                </c:ext>
              </c:extLst>
              <c:f>자연과학통계표!$M$5:$M$43</c:f>
              <c:numCache>
                <c:formatCode>General</c:formatCode>
                <c:ptCount val="39"/>
                <c:pt idx="0">
                  <c:v>100</c:v>
                </c:pt>
                <c:pt idx="1">
                  <c:v>97.5</c:v>
                </c:pt>
                <c:pt idx="2">
                  <c:v>95</c:v>
                </c:pt>
                <c:pt idx="3">
                  <c:v>92.5</c:v>
                </c:pt>
                <c:pt idx="4">
                  <c:v>90</c:v>
                </c:pt>
                <c:pt idx="5">
                  <c:v>87.5</c:v>
                </c:pt>
                <c:pt idx="6">
                  <c:v>85</c:v>
                </c:pt>
                <c:pt idx="7">
                  <c:v>82.5</c:v>
                </c:pt>
                <c:pt idx="8">
                  <c:v>80</c:v>
                </c:pt>
                <c:pt idx="9">
                  <c:v>77.5</c:v>
                </c:pt>
                <c:pt idx="10">
                  <c:v>75</c:v>
                </c:pt>
                <c:pt idx="11">
                  <c:v>72.5</c:v>
                </c:pt>
                <c:pt idx="12">
                  <c:v>70</c:v>
                </c:pt>
                <c:pt idx="13">
                  <c:v>67.5</c:v>
                </c:pt>
                <c:pt idx="14">
                  <c:v>65</c:v>
                </c:pt>
                <c:pt idx="15">
                  <c:v>62.5</c:v>
                </c:pt>
                <c:pt idx="16">
                  <c:v>60</c:v>
                </c:pt>
                <c:pt idx="17">
                  <c:v>57.5</c:v>
                </c:pt>
                <c:pt idx="18">
                  <c:v>55</c:v>
                </c:pt>
                <c:pt idx="19">
                  <c:v>52.5</c:v>
                </c:pt>
                <c:pt idx="20">
                  <c:v>50</c:v>
                </c:pt>
                <c:pt idx="21">
                  <c:v>47.5</c:v>
                </c:pt>
                <c:pt idx="22">
                  <c:v>45</c:v>
                </c:pt>
                <c:pt idx="23">
                  <c:v>42.5</c:v>
                </c:pt>
                <c:pt idx="24">
                  <c:v>40</c:v>
                </c:pt>
                <c:pt idx="25">
                  <c:v>37.5</c:v>
                </c:pt>
                <c:pt idx="26">
                  <c:v>35</c:v>
                </c:pt>
                <c:pt idx="27">
                  <c:v>32.5</c:v>
                </c:pt>
                <c:pt idx="28">
                  <c:v>30</c:v>
                </c:pt>
                <c:pt idx="29">
                  <c:v>27.5</c:v>
                </c:pt>
                <c:pt idx="30">
                  <c:v>25</c:v>
                </c:pt>
                <c:pt idx="31">
                  <c:v>22.5</c:v>
                </c:pt>
                <c:pt idx="32">
                  <c:v>20</c:v>
                </c:pt>
                <c:pt idx="33">
                  <c:v>17.5</c:v>
                </c:pt>
                <c:pt idx="34">
                  <c:v>15</c:v>
                </c:pt>
                <c:pt idx="35">
                  <c:v>12.5</c:v>
                </c:pt>
                <c:pt idx="36">
                  <c:v>10</c:v>
                </c:pt>
                <c:pt idx="37">
                  <c:v>7.5</c:v>
                </c:pt>
                <c:pt idx="38">
                  <c:v>5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자연과학통계표!$N$5:$N$44</c15:sqref>
                  </c15:fullRef>
                </c:ext>
              </c:extLst>
              <c:f>자연과학통계표!$N$5:$N$43</c:f>
              <c:numCache>
                <c:formatCode>General</c:formatCod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</c:v>
                </c:pt>
                <c:pt idx="11">
                  <c:v>0</c:v>
                </c:pt>
                <c:pt idx="12">
                  <c:v>0</c:v>
                </c:pt>
                <c:pt idx="13">
                  <c:v>2</c:v>
                </c:pt>
                <c:pt idx="14">
                  <c:v>0</c:v>
                </c:pt>
                <c:pt idx="15">
                  <c:v>0</c:v>
                </c:pt>
                <c:pt idx="16">
                  <c:v>3</c:v>
                </c:pt>
                <c:pt idx="17">
                  <c:v>6</c:v>
                </c:pt>
                <c:pt idx="18">
                  <c:v>1</c:v>
                </c:pt>
                <c:pt idx="19">
                  <c:v>5</c:v>
                </c:pt>
                <c:pt idx="20">
                  <c:v>5</c:v>
                </c:pt>
                <c:pt idx="21">
                  <c:v>4</c:v>
                </c:pt>
                <c:pt idx="22">
                  <c:v>2</c:v>
                </c:pt>
                <c:pt idx="23">
                  <c:v>4</c:v>
                </c:pt>
                <c:pt idx="24">
                  <c:v>6</c:v>
                </c:pt>
                <c:pt idx="25">
                  <c:v>7</c:v>
                </c:pt>
                <c:pt idx="26">
                  <c:v>6</c:v>
                </c:pt>
                <c:pt idx="27">
                  <c:v>3</c:v>
                </c:pt>
                <c:pt idx="28">
                  <c:v>4</c:v>
                </c:pt>
                <c:pt idx="29">
                  <c:v>1</c:v>
                </c:pt>
                <c:pt idx="30">
                  <c:v>0</c:v>
                </c:pt>
                <c:pt idx="31">
                  <c:v>2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35-49B1-9EF8-46B022A3FF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633263584"/>
        <c:axId val="1633261504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자연과학통계표!$M$4</c15:sqref>
                        </c15:formulaRef>
                      </c:ext>
                    </c:extLst>
                    <c:strCache>
                      <c:ptCount val="1"/>
                      <c:pt idx="0">
                        <c:v>점수 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numRef>
                    <c:extLst>
                      <c:ext uri="{02D57815-91ED-43cb-92C2-25804820EDAC}">
                        <c15:fullRef>
                          <c15:sqref>자연과학통계표!$M$5:$M$44</c15:sqref>
                        </c15:fullRef>
                        <c15:formulaRef>
                          <c15:sqref>자연과학통계표!$M$5:$M$43</c15:sqref>
                        </c15:formulaRef>
                      </c:ext>
                    </c:extLst>
                    <c:numCache>
                      <c:formatCode>General</c:formatCode>
                      <c:ptCount val="39"/>
                      <c:pt idx="0">
                        <c:v>100</c:v>
                      </c:pt>
                      <c:pt idx="1">
                        <c:v>97.5</c:v>
                      </c:pt>
                      <c:pt idx="2">
                        <c:v>95</c:v>
                      </c:pt>
                      <c:pt idx="3">
                        <c:v>92.5</c:v>
                      </c:pt>
                      <c:pt idx="4">
                        <c:v>90</c:v>
                      </c:pt>
                      <c:pt idx="5">
                        <c:v>87.5</c:v>
                      </c:pt>
                      <c:pt idx="6">
                        <c:v>85</c:v>
                      </c:pt>
                      <c:pt idx="7">
                        <c:v>82.5</c:v>
                      </c:pt>
                      <c:pt idx="8">
                        <c:v>80</c:v>
                      </c:pt>
                      <c:pt idx="9">
                        <c:v>77.5</c:v>
                      </c:pt>
                      <c:pt idx="10">
                        <c:v>75</c:v>
                      </c:pt>
                      <c:pt idx="11">
                        <c:v>72.5</c:v>
                      </c:pt>
                      <c:pt idx="12">
                        <c:v>70</c:v>
                      </c:pt>
                      <c:pt idx="13">
                        <c:v>67.5</c:v>
                      </c:pt>
                      <c:pt idx="14">
                        <c:v>65</c:v>
                      </c:pt>
                      <c:pt idx="15">
                        <c:v>62.5</c:v>
                      </c:pt>
                      <c:pt idx="16">
                        <c:v>60</c:v>
                      </c:pt>
                      <c:pt idx="17">
                        <c:v>57.5</c:v>
                      </c:pt>
                      <c:pt idx="18">
                        <c:v>55</c:v>
                      </c:pt>
                      <c:pt idx="19">
                        <c:v>52.5</c:v>
                      </c:pt>
                      <c:pt idx="20">
                        <c:v>50</c:v>
                      </c:pt>
                      <c:pt idx="21">
                        <c:v>47.5</c:v>
                      </c:pt>
                      <c:pt idx="22">
                        <c:v>45</c:v>
                      </c:pt>
                      <c:pt idx="23">
                        <c:v>42.5</c:v>
                      </c:pt>
                      <c:pt idx="24">
                        <c:v>40</c:v>
                      </c:pt>
                      <c:pt idx="25">
                        <c:v>37.5</c:v>
                      </c:pt>
                      <c:pt idx="26">
                        <c:v>35</c:v>
                      </c:pt>
                      <c:pt idx="27">
                        <c:v>32.5</c:v>
                      </c:pt>
                      <c:pt idx="28">
                        <c:v>30</c:v>
                      </c:pt>
                      <c:pt idx="29">
                        <c:v>27.5</c:v>
                      </c:pt>
                      <c:pt idx="30">
                        <c:v>25</c:v>
                      </c:pt>
                      <c:pt idx="31">
                        <c:v>22.5</c:v>
                      </c:pt>
                      <c:pt idx="32">
                        <c:v>20</c:v>
                      </c:pt>
                      <c:pt idx="33">
                        <c:v>17.5</c:v>
                      </c:pt>
                      <c:pt idx="34">
                        <c:v>15</c:v>
                      </c:pt>
                      <c:pt idx="35">
                        <c:v>12.5</c:v>
                      </c:pt>
                      <c:pt idx="36">
                        <c:v>10</c:v>
                      </c:pt>
                      <c:pt idx="37">
                        <c:v>7.5</c:v>
                      </c:pt>
                      <c:pt idx="38">
                        <c:v>5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ullRef>
                          <c15:sqref>자연과학통계표!$M$5:$M$44</c15:sqref>
                        </c15:fullRef>
                        <c15:formulaRef>
                          <c15:sqref>자연과학통계표!$M$5:$M$43</c15:sqref>
                        </c15:formulaRef>
                      </c:ext>
                    </c:extLst>
                    <c:numCache>
                      <c:formatCode>General</c:formatCode>
                      <c:ptCount val="39"/>
                      <c:pt idx="0">
                        <c:v>100</c:v>
                      </c:pt>
                      <c:pt idx="1">
                        <c:v>97.5</c:v>
                      </c:pt>
                      <c:pt idx="2">
                        <c:v>95</c:v>
                      </c:pt>
                      <c:pt idx="3">
                        <c:v>92.5</c:v>
                      </c:pt>
                      <c:pt idx="4">
                        <c:v>90</c:v>
                      </c:pt>
                      <c:pt idx="5">
                        <c:v>87.5</c:v>
                      </c:pt>
                      <c:pt idx="6">
                        <c:v>85</c:v>
                      </c:pt>
                      <c:pt idx="7">
                        <c:v>82.5</c:v>
                      </c:pt>
                      <c:pt idx="8">
                        <c:v>80</c:v>
                      </c:pt>
                      <c:pt idx="9">
                        <c:v>77.5</c:v>
                      </c:pt>
                      <c:pt idx="10">
                        <c:v>75</c:v>
                      </c:pt>
                      <c:pt idx="11">
                        <c:v>72.5</c:v>
                      </c:pt>
                      <c:pt idx="12">
                        <c:v>70</c:v>
                      </c:pt>
                      <c:pt idx="13">
                        <c:v>67.5</c:v>
                      </c:pt>
                      <c:pt idx="14">
                        <c:v>65</c:v>
                      </c:pt>
                      <c:pt idx="15">
                        <c:v>62.5</c:v>
                      </c:pt>
                      <c:pt idx="16">
                        <c:v>60</c:v>
                      </c:pt>
                      <c:pt idx="17">
                        <c:v>57.5</c:v>
                      </c:pt>
                      <c:pt idx="18">
                        <c:v>55</c:v>
                      </c:pt>
                      <c:pt idx="19">
                        <c:v>52.5</c:v>
                      </c:pt>
                      <c:pt idx="20">
                        <c:v>50</c:v>
                      </c:pt>
                      <c:pt idx="21">
                        <c:v>47.5</c:v>
                      </c:pt>
                      <c:pt idx="22">
                        <c:v>45</c:v>
                      </c:pt>
                      <c:pt idx="23">
                        <c:v>42.5</c:v>
                      </c:pt>
                      <c:pt idx="24">
                        <c:v>40</c:v>
                      </c:pt>
                      <c:pt idx="25">
                        <c:v>37.5</c:v>
                      </c:pt>
                      <c:pt idx="26">
                        <c:v>35</c:v>
                      </c:pt>
                      <c:pt idx="27">
                        <c:v>32.5</c:v>
                      </c:pt>
                      <c:pt idx="28">
                        <c:v>30</c:v>
                      </c:pt>
                      <c:pt idx="29">
                        <c:v>27.5</c:v>
                      </c:pt>
                      <c:pt idx="30">
                        <c:v>25</c:v>
                      </c:pt>
                      <c:pt idx="31">
                        <c:v>22.5</c:v>
                      </c:pt>
                      <c:pt idx="32">
                        <c:v>20</c:v>
                      </c:pt>
                      <c:pt idx="33">
                        <c:v>17.5</c:v>
                      </c:pt>
                      <c:pt idx="34">
                        <c:v>15</c:v>
                      </c:pt>
                      <c:pt idx="35">
                        <c:v>12.5</c:v>
                      </c:pt>
                      <c:pt idx="36">
                        <c:v>10</c:v>
                      </c:pt>
                      <c:pt idx="37">
                        <c:v>7.5</c:v>
                      </c:pt>
                      <c:pt idx="38">
                        <c:v>5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2735-49B1-9EF8-46B022A3FF75}"/>
                  </c:ext>
                </c:extLst>
              </c15:ser>
            </c15:filteredBarSeries>
          </c:ext>
        </c:extLst>
      </c:barChart>
      <c:catAx>
        <c:axId val="163326358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1633261504"/>
        <c:crosses val="autoZero"/>
        <c:auto val="0"/>
        <c:lblAlgn val="ctr"/>
        <c:lblOffset val="100"/>
        <c:noMultiLvlLbl val="0"/>
      </c:catAx>
      <c:valAx>
        <c:axId val="1633261504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1633263584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ko-KR"/>
    </a:p>
  </c:txPr>
  <c:printSettings>
    <c:headerFooter/>
    <c:pageMargins b="0.75000000000000777" l="0.70000000000000062" r="0.70000000000000062" t="0.75000000000000777" header="0.30000000000000032" footer="0.30000000000000032"/>
    <c:pageSetup paperSize="12"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299786</xdr:colOff>
      <xdr:row>3</xdr:row>
      <xdr:rowOff>22412</xdr:rowOff>
    </xdr:from>
    <xdr:to>
      <xdr:col>14</xdr:col>
      <xdr:colOff>526676</xdr:colOff>
      <xdr:row>97</xdr:row>
      <xdr:rowOff>168088</xdr:rowOff>
    </xdr:to>
    <xdr:graphicFrame macro="">
      <xdr:nvGraphicFramePr>
        <xdr:cNvPr id="2" name="차트 1">
          <a:extLst>
            <a:ext uri="{FF2B5EF4-FFF2-40B4-BE49-F238E27FC236}">
              <a16:creationId xmlns:a16="http://schemas.microsoft.com/office/drawing/2014/main" id="{037D22F1-8A33-4731-9685-B31CCB6AA3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299786</xdr:colOff>
      <xdr:row>3</xdr:row>
      <xdr:rowOff>22412</xdr:rowOff>
    </xdr:from>
    <xdr:to>
      <xdr:col>11</xdr:col>
      <xdr:colOff>526676</xdr:colOff>
      <xdr:row>97</xdr:row>
      <xdr:rowOff>168088</xdr:rowOff>
    </xdr:to>
    <xdr:graphicFrame macro="">
      <xdr:nvGraphicFramePr>
        <xdr:cNvPr id="2" name="차트 1">
          <a:extLst>
            <a:ext uri="{FF2B5EF4-FFF2-40B4-BE49-F238E27FC236}">
              <a16:creationId xmlns:a16="http://schemas.microsoft.com/office/drawing/2014/main" id="{9191EE1B-7140-4B29-95A5-7D31BE5F8DE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299786</xdr:colOff>
      <xdr:row>3</xdr:row>
      <xdr:rowOff>22412</xdr:rowOff>
    </xdr:from>
    <xdr:to>
      <xdr:col>11</xdr:col>
      <xdr:colOff>526676</xdr:colOff>
      <xdr:row>98</xdr:row>
      <xdr:rowOff>168088</xdr:rowOff>
    </xdr:to>
    <xdr:graphicFrame macro="">
      <xdr:nvGraphicFramePr>
        <xdr:cNvPr id="2" name="차트 1">
          <a:extLst>
            <a:ext uri="{FF2B5EF4-FFF2-40B4-BE49-F238E27FC236}">
              <a16:creationId xmlns:a16="http://schemas.microsoft.com/office/drawing/2014/main" id="{D4DCAEC4-458D-4CA1-BB3C-75C564BB79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299786</xdr:colOff>
      <xdr:row>3</xdr:row>
      <xdr:rowOff>22412</xdr:rowOff>
    </xdr:from>
    <xdr:to>
      <xdr:col>11</xdr:col>
      <xdr:colOff>526676</xdr:colOff>
      <xdr:row>98</xdr:row>
      <xdr:rowOff>168088</xdr:rowOff>
    </xdr:to>
    <xdr:graphicFrame macro="">
      <xdr:nvGraphicFramePr>
        <xdr:cNvPr id="2" name="차트 1">
          <a:extLst>
            <a:ext uri="{FF2B5EF4-FFF2-40B4-BE49-F238E27FC236}">
              <a16:creationId xmlns:a16="http://schemas.microsoft.com/office/drawing/2014/main" id="{EDF87F52-9BA2-4C8F-857A-8D5C93DDB12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7B1020-40FA-459B-BF3E-79FBA8444758}">
  <sheetPr>
    <pageSetUpPr fitToPage="1"/>
  </sheetPr>
  <dimension ref="A1:R149"/>
  <sheetViews>
    <sheetView showGridLines="0" zoomScale="85" zoomScaleNormal="85" workbookViewId="0">
      <selection activeCell="D57" sqref="D57"/>
    </sheetView>
  </sheetViews>
  <sheetFormatPr defaultRowHeight="16.5" x14ac:dyDescent="0.3"/>
  <cols>
    <col min="1" max="1" width="10.75" bestFit="1" customWidth="1"/>
    <col min="2" max="2" width="10.25" bestFit="1" customWidth="1"/>
    <col min="3" max="3" width="8.75" bestFit="1" customWidth="1"/>
    <col min="4" max="4" width="11.125" bestFit="1" customWidth="1"/>
    <col min="5" max="5" width="8.75" customWidth="1"/>
  </cols>
  <sheetData>
    <row r="1" spans="1:18" ht="16.5" customHeight="1" x14ac:dyDescent="0.3">
      <c r="A1" s="34" t="s">
        <v>43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</row>
    <row r="2" spans="1:18" ht="18" customHeight="1" x14ac:dyDescent="0.3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</row>
    <row r="4" spans="1:18" ht="17.25" thickBot="1" x14ac:dyDescent="0.35">
      <c r="A4" s="3" t="s">
        <v>11</v>
      </c>
      <c r="B4" s="3" t="s">
        <v>27</v>
      </c>
      <c r="C4" s="23" t="s">
        <v>28</v>
      </c>
      <c r="D4" s="18" t="s">
        <v>36</v>
      </c>
      <c r="E4" s="18" t="s">
        <v>26</v>
      </c>
      <c r="F4" s="3" t="s">
        <v>9</v>
      </c>
      <c r="G4" s="3" t="s">
        <v>8</v>
      </c>
      <c r="P4" s="12" t="s">
        <v>7</v>
      </c>
      <c r="Q4" s="11" t="s">
        <v>6</v>
      </c>
      <c r="R4" s="10" t="s">
        <v>5</v>
      </c>
    </row>
    <row r="5" spans="1:18" x14ac:dyDescent="0.3">
      <c r="A5" s="30">
        <v>22100003</v>
      </c>
      <c r="B5" s="30">
        <v>97.5</v>
      </c>
      <c r="C5" s="30">
        <v>95</v>
      </c>
      <c r="D5" s="30">
        <v>75</v>
      </c>
      <c r="E5" s="9">
        <f t="shared" ref="E5:E36" si="0">AVERAGE(B5:D5)</f>
        <v>89.166666666666671</v>
      </c>
      <c r="F5" s="2">
        <v>1</v>
      </c>
      <c r="G5" s="9">
        <f>F5/90*100</f>
        <v>1.1111111111111112</v>
      </c>
      <c r="P5" s="32">
        <v>89.166666666666671</v>
      </c>
      <c r="Q5" s="6">
        <f>FREQUENCY($E$5:$E$149,P5:P66)</f>
        <v>1</v>
      </c>
      <c r="R5" s="5">
        <f>Q5</f>
        <v>1</v>
      </c>
    </row>
    <row r="6" spans="1:18" ht="17.45" customHeight="1" x14ac:dyDescent="0.3">
      <c r="A6" s="30">
        <v>22100095</v>
      </c>
      <c r="B6" s="30">
        <v>92.5</v>
      </c>
      <c r="C6" s="30">
        <v>92.5</v>
      </c>
      <c r="D6" s="30">
        <v>57.5</v>
      </c>
      <c r="E6" s="9">
        <f t="shared" si="0"/>
        <v>80.833333333333329</v>
      </c>
      <c r="F6" s="2">
        <v>2</v>
      </c>
      <c r="G6" s="9">
        <f t="shared" ref="G6:G69" si="1">F6/90*100</f>
        <v>2.2222222222222223</v>
      </c>
      <c r="P6" s="32">
        <v>80.833333333333329</v>
      </c>
      <c r="Q6" s="6">
        <f>FREQUENCY($E$5:$E$98,P6:P68)</f>
        <v>1</v>
      </c>
      <c r="R6" s="5">
        <f t="shared" ref="R6:R62" si="2">R5+Q6</f>
        <v>2</v>
      </c>
    </row>
    <row r="7" spans="1:18" x14ac:dyDescent="0.3">
      <c r="A7" s="2">
        <v>22100121</v>
      </c>
      <c r="B7" s="30">
        <v>87.5</v>
      </c>
      <c r="C7" s="30">
        <v>92.5</v>
      </c>
      <c r="D7" s="30">
        <v>60</v>
      </c>
      <c r="E7" s="9">
        <f t="shared" si="0"/>
        <v>80</v>
      </c>
      <c r="F7" s="2">
        <v>3</v>
      </c>
      <c r="G7" s="9">
        <f t="shared" si="1"/>
        <v>3.3333333333333335</v>
      </c>
      <c r="P7" s="33">
        <v>80</v>
      </c>
      <c r="Q7" s="6">
        <f>FREQUENCY($E$5:$E$98,P7:P31)</f>
        <v>1</v>
      </c>
      <c r="R7" s="5">
        <f t="shared" si="2"/>
        <v>3</v>
      </c>
    </row>
    <row r="8" spans="1:18" x14ac:dyDescent="0.3">
      <c r="A8" s="30">
        <v>22100062</v>
      </c>
      <c r="B8" s="30">
        <v>87.5</v>
      </c>
      <c r="C8" s="30">
        <v>92.5</v>
      </c>
      <c r="D8" s="30">
        <v>57.5</v>
      </c>
      <c r="E8" s="9">
        <f t="shared" si="0"/>
        <v>79.166666666666671</v>
      </c>
      <c r="F8" s="2">
        <v>4</v>
      </c>
      <c r="G8" s="9">
        <f t="shared" si="1"/>
        <v>4.4444444444444446</v>
      </c>
      <c r="P8" s="32">
        <v>79.166666666666671</v>
      </c>
      <c r="Q8" s="6">
        <f>FREQUENCY($E$5:$E$98,P8:P31)</f>
        <v>1</v>
      </c>
      <c r="R8" s="5">
        <f t="shared" si="2"/>
        <v>4</v>
      </c>
    </row>
    <row r="9" spans="1:18" x14ac:dyDescent="0.3">
      <c r="A9" s="30">
        <v>22100111</v>
      </c>
      <c r="B9" s="30">
        <v>82.5</v>
      </c>
      <c r="C9" s="30">
        <v>85</v>
      </c>
      <c r="D9" s="30">
        <v>67.5</v>
      </c>
      <c r="E9" s="9">
        <f t="shared" si="0"/>
        <v>78.333333333333329</v>
      </c>
      <c r="F9" s="2">
        <v>5</v>
      </c>
      <c r="G9" s="9">
        <f t="shared" si="1"/>
        <v>5.5555555555555554</v>
      </c>
      <c r="P9" s="32">
        <v>78.333333333333329</v>
      </c>
      <c r="Q9" s="6">
        <f t="shared" ref="Q9:Q17" si="3">FREQUENCY($E$5:$E$98,P9:P31)</f>
        <v>1</v>
      </c>
      <c r="R9" s="5">
        <f t="shared" si="2"/>
        <v>5</v>
      </c>
    </row>
    <row r="10" spans="1:18" x14ac:dyDescent="0.3">
      <c r="A10" s="30">
        <v>22100091</v>
      </c>
      <c r="B10" s="30">
        <v>82.5</v>
      </c>
      <c r="C10" s="30">
        <v>90</v>
      </c>
      <c r="D10" s="30">
        <v>55</v>
      </c>
      <c r="E10" s="9">
        <f t="shared" si="0"/>
        <v>75.833333333333329</v>
      </c>
      <c r="F10" s="2">
        <v>6</v>
      </c>
      <c r="G10" s="9">
        <f t="shared" si="1"/>
        <v>6.666666666666667</v>
      </c>
      <c r="P10" s="33">
        <v>75.833333333333329</v>
      </c>
      <c r="Q10" s="6">
        <f t="shared" si="3"/>
        <v>2</v>
      </c>
      <c r="R10" s="5">
        <f t="shared" si="2"/>
        <v>7</v>
      </c>
    </row>
    <row r="11" spans="1:18" x14ac:dyDescent="0.3">
      <c r="A11" s="2">
        <v>22100135</v>
      </c>
      <c r="B11" s="30">
        <v>82.5</v>
      </c>
      <c r="C11" s="30">
        <v>95</v>
      </c>
      <c r="D11" s="30">
        <v>50</v>
      </c>
      <c r="E11" s="9">
        <f t="shared" si="0"/>
        <v>75.833333333333329</v>
      </c>
      <c r="F11" s="2">
        <v>7</v>
      </c>
      <c r="G11" s="9">
        <f t="shared" si="1"/>
        <v>7.7777777777777777</v>
      </c>
      <c r="P11" s="32">
        <v>75</v>
      </c>
      <c r="Q11" s="6">
        <f t="shared" si="3"/>
        <v>2</v>
      </c>
      <c r="R11" s="5">
        <f t="shared" si="2"/>
        <v>9</v>
      </c>
    </row>
    <row r="12" spans="1:18" x14ac:dyDescent="0.3">
      <c r="A12" s="30">
        <v>22100010</v>
      </c>
      <c r="B12" s="30">
        <v>77.5</v>
      </c>
      <c r="C12" s="30">
        <v>80</v>
      </c>
      <c r="D12" s="30">
        <v>67.5</v>
      </c>
      <c r="E12" s="9">
        <f t="shared" si="0"/>
        <v>75</v>
      </c>
      <c r="F12" s="2">
        <v>8</v>
      </c>
      <c r="G12" s="9">
        <f t="shared" si="1"/>
        <v>8.8888888888888893</v>
      </c>
      <c r="P12" s="32">
        <v>73.333333333333329</v>
      </c>
      <c r="Q12" s="6">
        <f t="shared" si="3"/>
        <v>2</v>
      </c>
      <c r="R12" s="5">
        <f t="shared" si="2"/>
        <v>11</v>
      </c>
    </row>
    <row r="13" spans="1:18" x14ac:dyDescent="0.3">
      <c r="A13" s="30">
        <v>22100102</v>
      </c>
      <c r="B13" s="30">
        <v>62.5</v>
      </c>
      <c r="C13" s="30">
        <v>87.5</v>
      </c>
      <c r="D13" s="30">
        <v>75</v>
      </c>
      <c r="E13" s="9">
        <f t="shared" si="0"/>
        <v>75</v>
      </c>
      <c r="F13" s="2">
        <v>8</v>
      </c>
      <c r="G13" s="9">
        <f t="shared" si="1"/>
        <v>8.8888888888888893</v>
      </c>
      <c r="P13" s="33">
        <v>72.5</v>
      </c>
      <c r="Q13" s="6">
        <f t="shared" si="3"/>
        <v>1</v>
      </c>
      <c r="R13" s="5">
        <f t="shared" si="2"/>
        <v>12</v>
      </c>
    </row>
    <row r="14" spans="1:18" ht="17.45" customHeight="1" x14ac:dyDescent="0.3">
      <c r="A14" s="30">
        <v>22100008</v>
      </c>
      <c r="B14" s="30">
        <v>85</v>
      </c>
      <c r="C14" s="30">
        <v>87.5</v>
      </c>
      <c r="D14" s="30">
        <v>47.5</v>
      </c>
      <c r="E14" s="9">
        <f t="shared" si="0"/>
        <v>73.333333333333329</v>
      </c>
      <c r="F14" s="2">
        <v>10</v>
      </c>
      <c r="G14" s="9">
        <f t="shared" si="1"/>
        <v>11.111111111111111</v>
      </c>
      <c r="P14" s="32">
        <v>71.666666666666671</v>
      </c>
      <c r="Q14" s="6">
        <f t="shared" si="3"/>
        <v>1</v>
      </c>
      <c r="R14" s="5">
        <f t="shared" si="2"/>
        <v>13</v>
      </c>
    </row>
    <row r="15" spans="1:18" x14ac:dyDescent="0.3">
      <c r="A15" s="2">
        <v>22100136</v>
      </c>
      <c r="B15" s="30">
        <v>80</v>
      </c>
      <c r="C15" s="30">
        <v>82.5</v>
      </c>
      <c r="D15" s="30">
        <v>57.5</v>
      </c>
      <c r="E15" s="9">
        <f t="shared" si="0"/>
        <v>73.333333333333329</v>
      </c>
      <c r="F15" s="2">
        <v>10</v>
      </c>
      <c r="G15" s="9">
        <f t="shared" si="1"/>
        <v>11.111111111111111</v>
      </c>
      <c r="P15" s="32">
        <v>70.833333333333329</v>
      </c>
      <c r="Q15" s="6">
        <f t="shared" si="3"/>
        <v>1</v>
      </c>
      <c r="R15" s="5">
        <f t="shared" si="2"/>
        <v>14</v>
      </c>
    </row>
    <row r="16" spans="1:18" ht="17.45" customHeight="1" x14ac:dyDescent="0.3">
      <c r="A16" s="30">
        <v>22100018</v>
      </c>
      <c r="B16" s="30">
        <v>72.5</v>
      </c>
      <c r="C16" s="30">
        <v>87.5</v>
      </c>
      <c r="D16" s="30">
        <v>57.5</v>
      </c>
      <c r="E16" s="9">
        <f t="shared" si="0"/>
        <v>72.5</v>
      </c>
      <c r="F16" s="2">
        <v>12</v>
      </c>
      <c r="G16" s="9">
        <f t="shared" si="1"/>
        <v>13.333333333333334</v>
      </c>
      <c r="P16" s="33">
        <v>70</v>
      </c>
      <c r="Q16" s="6">
        <f t="shared" si="3"/>
        <v>2</v>
      </c>
      <c r="R16" s="5">
        <f t="shared" si="2"/>
        <v>16</v>
      </c>
    </row>
    <row r="17" spans="1:18" ht="17.45" customHeight="1" x14ac:dyDescent="0.3">
      <c r="A17" s="30">
        <v>22100050</v>
      </c>
      <c r="B17" s="30">
        <v>75</v>
      </c>
      <c r="C17" s="30">
        <v>92.5</v>
      </c>
      <c r="D17" s="30">
        <v>47.5</v>
      </c>
      <c r="E17" s="9">
        <f t="shared" si="0"/>
        <v>71.666666666666671</v>
      </c>
      <c r="F17" s="2">
        <v>13</v>
      </c>
      <c r="G17" s="9">
        <f t="shared" si="1"/>
        <v>14.444444444444443</v>
      </c>
      <c r="P17" s="32">
        <v>69.166666666666671</v>
      </c>
      <c r="Q17" s="6">
        <f t="shared" si="3"/>
        <v>1</v>
      </c>
      <c r="R17" s="5">
        <f t="shared" si="2"/>
        <v>17</v>
      </c>
    </row>
    <row r="18" spans="1:18" x14ac:dyDescent="0.3">
      <c r="A18" s="30">
        <v>22100053</v>
      </c>
      <c r="B18" s="30">
        <v>70</v>
      </c>
      <c r="C18" s="30">
        <v>82.5</v>
      </c>
      <c r="D18" s="30">
        <v>60</v>
      </c>
      <c r="E18" s="9">
        <f t="shared" si="0"/>
        <v>70.833333333333329</v>
      </c>
      <c r="F18" s="2">
        <v>14</v>
      </c>
      <c r="G18" s="9">
        <f t="shared" si="1"/>
        <v>15.555555555555555</v>
      </c>
      <c r="P18" s="33">
        <v>68.333333333333329</v>
      </c>
      <c r="Q18" s="6">
        <f>FREQUENCY($E$5:$E$98,P18:P39)</f>
        <v>1</v>
      </c>
      <c r="R18" s="5">
        <f t="shared" si="2"/>
        <v>18</v>
      </c>
    </row>
    <row r="19" spans="1:18" x14ac:dyDescent="0.3">
      <c r="A19" s="30">
        <v>22100076</v>
      </c>
      <c r="B19" s="30">
        <v>70</v>
      </c>
      <c r="C19" s="30">
        <v>87.5</v>
      </c>
      <c r="D19" s="30">
        <v>52.5</v>
      </c>
      <c r="E19" s="9">
        <f t="shared" si="0"/>
        <v>70</v>
      </c>
      <c r="F19" s="2">
        <v>15</v>
      </c>
      <c r="G19" s="9">
        <f t="shared" si="1"/>
        <v>16.666666666666664</v>
      </c>
      <c r="P19" s="32">
        <v>67.5</v>
      </c>
      <c r="Q19" s="6">
        <f>FREQUENCY($E$5:$E$98,P19:P39)</f>
        <v>1</v>
      </c>
      <c r="R19" s="5">
        <f t="shared" si="2"/>
        <v>19</v>
      </c>
    </row>
    <row r="20" spans="1:18" ht="17.45" customHeight="1" x14ac:dyDescent="0.3">
      <c r="A20" s="30">
        <v>22100093</v>
      </c>
      <c r="B20" s="30">
        <v>85</v>
      </c>
      <c r="C20" s="30">
        <v>90</v>
      </c>
      <c r="D20" s="30">
        <v>35</v>
      </c>
      <c r="E20" s="9">
        <f t="shared" si="0"/>
        <v>70</v>
      </c>
      <c r="F20" s="2">
        <v>15</v>
      </c>
      <c r="G20" s="9">
        <f t="shared" si="1"/>
        <v>16.666666666666664</v>
      </c>
      <c r="P20" s="32">
        <v>66.666666666666671</v>
      </c>
      <c r="Q20" s="6">
        <f>FREQUENCY($E$5:$E$98,P20:P39)</f>
        <v>2</v>
      </c>
      <c r="R20" s="5">
        <f t="shared" si="2"/>
        <v>21</v>
      </c>
    </row>
    <row r="21" spans="1:18" ht="17.45" customHeight="1" x14ac:dyDescent="0.3">
      <c r="A21" s="30">
        <v>22100069</v>
      </c>
      <c r="B21" s="30">
        <v>75</v>
      </c>
      <c r="C21" s="30">
        <v>82.5</v>
      </c>
      <c r="D21" s="30">
        <v>50</v>
      </c>
      <c r="E21" s="9">
        <f t="shared" si="0"/>
        <v>69.166666666666671</v>
      </c>
      <c r="F21" s="2">
        <v>17</v>
      </c>
      <c r="G21" s="9">
        <f t="shared" si="1"/>
        <v>18.888888888888889</v>
      </c>
      <c r="P21" s="32">
        <v>65.833333333333329</v>
      </c>
      <c r="Q21" s="6">
        <f>FREQUENCY($E$5:$E$98,P21:P40)</f>
        <v>1</v>
      </c>
      <c r="R21" s="5">
        <f t="shared" si="2"/>
        <v>22</v>
      </c>
    </row>
    <row r="22" spans="1:18" x14ac:dyDescent="0.3">
      <c r="A22" s="30">
        <v>22100023</v>
      </c>
      <c r="B22" s="30">
        <v>75</v>
      </c>
      <c r="C22" s="30">
        <v>85</v>
      </c>
      <c r="D22" s="30">
        <v>45</v>
      </c>
      <c r="E22" s="9">
        <f t="shared" si="0"/>
        <v>68.333333333333329</v>
      </c>
      <c r="F22" s="2">
        <v>18</v>
      </c>
      <c r="G22" s="9">
        <f t="shared" si="1"/>
        <v>20</v>
      </c>
      <c r="P22" s="32">
        <v>65</v>
      </c>
      <c r="Q22" s="6">
        <f>FREQUENCY($E$5:$E$98,P22:P41)</f>
        <v>2</v>
      </c>
      <c r="R22" s="5">
        <f t="shared" si="2"/>
        <v>24</v>
      </c>
    </row>
    <row r="23" spans="1:18" x14ac:dyDescent="0.3">
      <c r="A23" s="30">
        <v>22100045</v>
      </c>
      <c r="B23" s="30">
        <v>70</v>
      </c>
      <c r="C23" s="30">
        <v>82.5</v>
      </c>
      <c r="D23" s="30">
        <v>50</v>
      </c>
      <c r="E23" s="9">
        <f t="shared" si="0"/>
        <v>67.5</v>
      </c>
      <c r="F23" s="2">
        <v>19</v>
      </c>
      <c r="G23" s="9">
        <f t="shared" si="1"/>
        <v>21.111111111111111</v>
      </c>
      <c r="P23" s="32">
        <v>64.166666666666671</v>
      </c>
      <c r="Q23" s="6">
        <f>FREQUENCY($E$5:$E$98,P23:P42)</f>
        <v>1</v>
      </c>
      <c r="R23" s="5">
        <f t="shared" si="2"/>
        <v>25</v>
      </c>
    </row>
    <row r="24" spans="1:18" ht="17.45" customHeight="1" x14ac:dyDescent="0.3">
      <c r="A24" s="30">
        <v>22100098</v>
      </c>
      <c r="B24" s="30">
        <v>85</v>
      </c>
      <c r="C24" s="30">
        <v>82.5</v>
      </c>
      <c r="D24" s="30">
        <v>32.5</v>
      </c>
      <c r="E24" s="9">
        <f t="shared" si="0"/>
        <v>66.666666666666671</v>
      </c>
      <c r="F24" s="2">
        <v>20</v>
      </c>
      <c r="G24" s="9">
        <f t="shared" si="1"/>
        <v>22.222222222222221</v>
      </c>
      <c r="P24" s="32">
        <v>63.333333333333336</v>
      </c>
      <c r="Q24" s="6">
        <f>FREQUENCY($E$5:$E$98,P24:P43)</f>
        <v>1</v>
      </c>
      <c r="R24" s="5">
        <f t="shared" si="2"/>
        <v>26</v>
      </c>
    </row>
    <row r="25" spans="1:18" x14ac:dyDescent="0.3">
      <c r="A25" s="2">
        <v>22100125</v>
      </c>
      <c r="B25" s="30">
        <v>72.5</v>
      </c>
      <c r="C25" s="30">
        <v>77.5</v>
      </c>
      <c r="D25" s="30">
        <v>50</v>
      </c>
      <c r="E25" s="9">
        <f t="shared" si="0"/>
        <v>66.666666666666671</v>
      </c>
      <c r="F25" s="2">
        <v>20</v>
      </c>
      <c r="G25" s="9">
        <f t="shared" si="1"/>
        <v>22.222222222222221</v>
      </c>
      <c r="P25" s="33">
        <v>62.5</v>
      </c>
      <c r="Q25" s="6">
        <f>FREQUENCY($E$5:$E$98,P25:P43)</f>
        <v>1</v>
      </c>
      <c r="R25" s="5">
        <f t="shared" si="2"/>
        <v>27</v>
      </c>
    </row>
    <row r="26" spans="1:18" x14ac:dyDescent="0.3">
      <c r="A26" s="2">
        <v>22100134</v>
      </c>
      <c r="B26" s="30">
        <v>75</v>
      </c>
      <c r="C26" s="30">
        <v>72.5</v>
      </c>
      <c r="D26" s="30">
        <v>50</v>
      </c>
      <c r="E26" s="9">
        <f t="shared" si="0"/>
        <v>65.833333333333329</v>
      </c>
      <c r="F26" s="2">
        <v>22</v>
      </c>
      <c r="G26" s="9">
        <f t="shared" si="1"/>
        <v>24.444444444444443</v>
      </c>
      <c r="P26" s="32">
        <v>61.666666666666664</v>
      </c>
      <c r="Q26" s="6">
        <f>FREQUENCY($E$5:$E$98,P26:P43)</f>
        <v>2</v>
      </c>
      <c r="R26" s="5">
        <f t="shared" si="2"/>
        <v>29</v>
      </c>
    </row>
    <row r="27" spans="1:18" x14ac:dyDescent="0.3">
      <c r="A27" s="30">
        <v>22100039</v>
      </c>
      <c r="B27" s="30">
        <v>100</v>
      </c>
      <c r="C27" s="30">
        <v>95</v>
      </c>
      <c r="D27" s="30">
        <v>0</v>
      </c>
      <c r="E27" s="9">
        <f t="shared" si="0"/>
        <v>65</v>
      </c>
      <c r="F27" s="2">
        <v>23</v>
      </c>
      <c r="G27" s="9">
        <f t="shared" si="1"/>
        <v>25.555555555555554</v>
      </c>
      <c r="P27" s="33">
        <v>60.833333333333336</v>
      </c>
      <c r="Q27" s="6">
        <f>FREQUENCY($E$5:$E$98,P27:P44)</f>
        <v>5</v>
      </c>
      <c r="R27" s="5">
        <f t="shared" si="2"/>
        <v>34</v>
      </c>
    </row>
    <row r="28" spans="1:18" x14ac:dyDescent="0.3">
      <c r="A28" s="30">
        <v>22100054</v>
      </c>
      <c r="B28" s="30">
        <v>80</v>
      </c>
      <c r="C28" s="30">
        <v>85</v>
      </c>
      <c r="D28" s="30">
        <v>30</v>
      </c>
      <c r="E28" s="9">
        <f t="shared" si="0"/>
        <v>65</v>
      </c>
      <c r="F28" s="2">
        <v>23</v>
      </c>
      <c r="G28" s="9">
        <f t="shared" si="1"/>
        <v>25.555555555555554</v>
      </c>
      <c r="P28" s="32">
        <v>60</v>
      </c>
      <c r="Q28" s="6">
        <f>FREQUENCY($E$5:$E$98,P28:P48)</f>
        <v>2</v>
      </c>
      <c r="R28" s="5">
        <f t="shared" si="2"/>
        <v>36</v>
      </c>
    </row>
    <row r="29" spans="1:18" ht="17.45" customHeight="1" x14ac:dyDescent="0.3">
      <c r="A29" s="30">
        <v>22100038</v>
      </c>
      <c r="B29" s="30">
        <v>57.5</v>
      </c>
      <c r="C29" s="30">
        <v>77.5</v>
      </c>
      <c r="D29" s="30">
        <v>57.5</v>
      </c>
      <c r="E29" s="9">
        <f t="shared" si="0"/>
        <v>64.166666666666671</v>
      </c>
      <c r="F29" s="2">
        <v>25</v>
      </c>
      <c r="G29" s="9">
        <f t="shared" si="1"/>
        <v>27.777777777777779</v>
      </c>
      <c r="P29" s="32">
        <v>58.333333333333336</v>
      </c>
      <c r="Q29" s="6">
        <f>FREQUENCY($E$5:$E$98,P29:P49)</f>
        <v>1</v>
      </c>
      <c r="R29" s="5">
        <f t="shared" si="2"/>
        <v>37</v>
      </c>
    </row>
    <row r="30" spans="1:18" x14ac:dyDescent="0.3">
      <c r="A30" s="30">
        <v>22100090</v>
      </c>
      <c r="B30" s="30">
        <v>82.5</v>
      </c>
      <c r="C30" s="30">
        <v>70</v>
      </c>
      <c r="D30" s="30">
        <v>37.5</v>
      </c>
      <c r="E30" s="9">
        <f t="shared" si="0"/>
        <v>63.333333333333336</v>
      </c>
      <c r="F30" s="2">
        <v>26</v>
      </c>
      <c r="G30" s="9">
        <f t="shared" si="1"/>
        <v>28.888888888888886</v>
      </c>
      <c r="P30" s="32">
        <v>57.5</v>
      </c>
      <c r="Q30" s="6">
        <f>FREQUENCY($E$5:$E$98,P30:P50)</f>
        <v>4</v>
      </c>
      <c r="R30" s="5">
        <f t="shared" si="2"/>
        <v>41</v>
      </c>
    </row>
    <row r="31" spans="1:18" ht="17.45" customHeight="1" x14ac:dyDescent="0.3">
      <c r="A31" s="30">
        <v>22100103</v>
      </c>
      <c r="B31" s="30">
        <v>65</v>
      </c>
      <c r="C31" s="30">
        <v>62.5</v>
      </c>
      <c r="D31" s="30">
        <v>60</v>
      </c>
      <c r="E31" s="9">
        <f t="shared" si="0"/>
        <v>62.5</v>
      </c>
      <c r="F31" s="2">
        <v>27</v>
      </c>
      <c r="G31" s="9">
        <f t="shared" si="1"/>
        <v>30</v>
      </c>
      <c r="P31" s="32">
        <v>56.666666666666664</v>
      </c>
      <c r="Q31" s="6">
        <f>FREQUENCY($E$5:$E$98,P31:P54)</f>
        <v>3</v>
      </c>
      <c r="R31" s="5">
        <f t="shared" si="2"/>
        <v>44</v>
      </c>
    </row>
    <row r="32" spans="1:18" ht="17.45" customHeight="1" x14ac:dyDescent="0.3">
      <c r="A32" s="30">
        <v>22100042</v>
      </c>
      <c r="B32" s="30">
        <v>72.5</v>
      </c>
      <c r="C32" s="30">
        <v>75</v>
      </c>
      <c r="D32" s="30">
        <v>37.5</v>
      </c>
      <c r="E32" s="9">
        <f t="shared" si="0"/>
        <v>61.666666666666664</v>
      </c>
      <c r="F32" s="2">
        <v>28</v>
      </c>
      <c r="G32" s="9">
        <f t="shared" si="1"/>
        <v>31.111111111111111</v>
      </c>
      <c r="P32" s="32">
        <v>55.833333333333336</v>
      </c>
      <c r="Q32" s="6">
        <f>FREQUENCY($E$5:$E$98,P32:P57)</f>
        <v>2</v>
      </c>
      <c r="R32" s="5">
        <f t="shared" si="2"/>
        <v>46</v>
      </c>
    </row>
    <row r="33" spans="1:18" x14ac:dyDescent="0.3">
      <c r="A33" s="30">
        <v>22100046</v>
      </c>
      <c r="B33" s="30">
        <v>62.5</v>
      </c>
      <c r="C33" s="30">
        <v>70</v>
      </c>
      <c r="D33" s="30">
        <v>52.5</v>
      </c>
      <c r="E33" s="9">
        <f t="shared" si="0"/>
        <v>61.666666666666664</v>
      </c>
      <c r="F33" s="2">
        <v>28</v>
      </c>
      <c r="G33" s="9">
        <f t="shared" si="1"/>
        <v>31.111111111111111</v>
      </c>
      <c r="P33" s="32">
        <v>53.333333333333336</v>
      </c>
      <c r="Q33" s="6">
        <f>FREQUENCY($E$5:$E$98,P33:P58)</f>
        <v>2</v>
      </c>
      <c r="R33" s="5">
        <f t="shared" si="2"/>
        <v>48</v>
      </c>
    </row>
    <row r="34" spans="1:18" x14ac:dyDescent="0.3">
      <c r="A34" s="30">
        <v>22100011</v>
      </c>
      <c r="B34" s="30">
        <v>65</v>
      </c>
      <c r="C34" s="30">
        <v>70</v>
      </c>
      <c r="D34" s="30">
        <v>47.5</v>
      </c>
      <c r="E34" s="9">
        <f t="shared" si="0"/>
        <v>60.833333333333336</v>
      </c>
      <c r="F34" s="2">
        <v>30</v>
      </c>
      <c r="G34" s="9">
        <f t="shared" si="1"/>
        <v>33.333333333333329</v>
      </c>
      <c r="P34" s="32">
        <v>52.5</v>
      </c>
      <c r="Q34" s="6">
        <f>FREQUENCY($E$5:$E$98,P34:P60)</f>
        <v>2</v>
      </c>
      <c r="R34" s="5">
        <f t="shared" si="2"/>
        <v>50</v>
      </c>
    </row>
    <row r="35" spans="1:18" ht="17.45" customHeight="1" x14ac:dyDescent="0.3">
      <c r="A35" s="30">
        <v>22100037</v>
      </c>
      <c r="B35" s="30">
        <v>75</v>
      </c>
      <c r="C35" s="30">
        <v>72.5</v>
      </c>
      <c r="D35" s="30">
        <v>35</v>
      </c>
      <c r="E35" s="9">
        <f t="shared" si="0"/>
        <v>60.833333333333336</v>
      </c>
      <c r="F35" s="2">
        <v>30</v>
      </c>
      <c r="G35" s="9">
        <f t="shared" si="1"/>
        <v>33.333333333333329</v>
      </c>
      <c r="P35" s="32">
        <v>51.666666666666664</v>
      </c>
      <c r="Q35" s="6">
        <f>FREQUENCY($E$5:$E$98,P35:P62)</f>
        <v>1</v>
      </c>
      <c r="R35" s="5">
        <f t="shared" si="2"/>
        <v>51</v>
      </c>
    </row>
    <row r="36" spans="1:18" x14ac:dyDescent="0.3">
      <c r="A36" s="30">
        <v>22100051</v>
      </c>
      <c r="B36" s="30">
        <v>70</v>
      </c>
      <c r="C36" s="30">
        <v>72.5</v>
      </c>
      <c r="D36" s="30">
        <v>40</v>
      </c>
      <c r="E36" s="9">
        <f t="shared" si="0"/>
        <v>60.833333333333336</v>
      </c>
      <c r="F36" s="2">
        <v>30</v>
      </c>
      <c r="G36" s="9">
        <f t="shared" si="1"/>
        <v>33.333333333333329</v>
      </c>
      <c r="P36" s="32">
        <v>50</v>
      </c>
      <c r="Q36" s="6">
        <f>FREQUENCY($E$5:$E$98,P36:P63)</f>
        <v>1</v>
      </c>
      <c r="R36" s="5">
        <f t="shared" si="2"/>
        <v>52</v>
      </c>
    </row>
    <row r="37" spans="1:18" x14ac:dyDescent="0.3">
      <c r="A37" s="30">
        <v>22100058</v>
      </c>
      <c r="B37" s="30">
        <v>62.5</v>
      </c>
      <c r="C37" s="30">
        <v>77.5</v>
      </c>
      <c r="D37" s="30">
        <v>42.5</v>
      </c>
      <c r="E37" s="9">
        <f t="shared" ref="E37:E68" si="4">AVERAGE(B37:D37)</f>
        <v>60.833333333333336</v>
      </c>
      <c r="F37" s="2">
        <v>30</v>
      </c>
      <c r="G37" s="9">
        <f t="shared" si="1"/>
        <v>33.333333333333329</v>
      </c>
      <c r="P37" s="32">
        <v>49.166666666666664</v>
      </c>
      <c r="Q37" s="6">
        <f>FREQUENCY($E$5:$E$98,P37:P64)</f>
        <v>1</v>
      </c>
      <c r="R37" s="5">
        <f t="shared" si="2"/>
        <v>53</v>
      </c>
    </row>
    <row r="38" spans="1:18" ht="17.45" customHeight="1" x14ac:dyDescent="0.3">
      <c r="A38" s="30">
        <v>22100112</v>
      </c>
      <c r="B38" s="30">
        <v>67.5</v>
      </c>
      <c r="C38" s="30">
        <v>77.5</v>
      </c>
      <c r="D38" s="30">
        <v>37.5</v>
      </c>
      <c r="E38" s="9">
        <f t="shared" si="4"/>
        <v>60.833333333333336</v>
      </c>
      <c r="F38" s="2">
        <v>30</v>
      </c>
      <c r="G38" s="9">
        <f t="shared" si="1"/>
        <v>33.333333333333329</v>
      </c>
      <c r="P38" s="32">
        <v>48.333333333333336</v>
      </c>
      <c r="Q38" s="6">
        <f>FREQUENCY($E$5:$E$98,P38:P64)</f>
        <v>1</v>
      </c>
      <c r="R38" s="5">
        <f t="shared" si="2"/>
        <v>54</v>
      </c>
    </row>
    <row r="39" spans="1:18" ht="17.45" customHeight="1" x14ac:dyDescent="0.3">
      <c r="A39" s="30">
        <v>22100007</v>
      </c>
      <c r="B39" s="30">
        <v>65</v>
      </c>
      <c r="C39" s="30">
        <v>70</v>
      </c>
      <c r="D39" s="30">
        <v>45</v>
      </c>
      <c r="E39" s="9">
        <f t="shared" si="4"/>
        <v>60</v>
      </c>
      <c r="F39" s="2">
        <v>35</v>
      </c>
      <c r="G39" s="9">
        <f t="shared" si="1"/>
        <v>38.888888888888893</v>
      </c>
      <c r="P39" s="32">
        <v>46.666666666666664</v>
      </c>
      <c r="Q39" s="6">
        <f>FREQUENCY($E$5:$E$98,P39:P64)</f>
        <v>4</v>
      </c>
      <c r="R39" s="5">
        <f t="shared" si="2"/>
        <v>58</v>
      </c>
    </row>
    <row r="40" spans="1:18" ht="17.45" customHeight="1" x14ac:dyDescent="0.3">
      <c r="A40" s="30">
        <v>22100016</v>
      </c>
      <c r="B40" s="30">
        <v>52.5</v>
      </c>
      <c r="C40" s="30">
        <v>87.5</v>
      </c>
      <c r="D40" s="30">
        <v>40</v>
      </c>
      <c r="E40" s="9">
        <f t="shared" si="4"/>
        <v>60</v>
      </c>
      <c r="F40" s="2">
        <v>35</v>
      </c>
      <c r="G40" s="9">
        <f t="shared" si="1"/>
        <v>38.888888888888893</v>
      </c>
      <c r="P40" s="32">
        <v>45.833333333333336</v>
      </c>
      <c r="Q40" s="6">
        <f>FREQUENCY($E$5:$E$98,P40:P66)</f>
        <v>3</v>
      </c>
      <c r="R40" s="5">
        <f t="shared" si="2"/>
        <v>61</v>
      </c>
    </row>
    <row r="41" spans="1:18" ht="17.45" customHeight="1" x14ac:dyDescent="0.3">
      <c r="A41" s="30">
        <v>22100072</v>
      </c>
      <c r="B41" s="30">
        <v>62.5</v>
      </c>
      <c r="C41" s="30">
        <v>72.5</v>
      </c>
      <c r="D41" s="30">
        <v>40</v>
      </c>
      <c r="E41" s="9">
        <f t="shared" si="4"/>
        <v>58.333333333333336</v>
      </c>
      <c r="F41" s="2">
        <v>37</v>
      </c>
      <c r="G41" s="9">
        <f t="shared" si="1"/>
        <v>41.111111111111107</v>
      </c>
      <c r="P41" s="32">
        <v>45</v>
      </c>
      <c r="Q41" s="6">
        <f>FREQUENCY($E$5:$E$98,P41:P73)</f>
        <v>1</v>
      </c>
      <c r="R41" s="5">
        <f t="shared" si="2"/>
        <v>62</v>
      </c>
    </row>
    <row r="42" spans="1:18" ht="17.45" customHeight="1" x14ac:dyDescent="0.3">
      <c r="A42" s="30">
        <v>22100009</v>
      </c>
      <c r="B42" s="30">
        <v>60</v>
      </c>
      <c r="C42" s="30">
        <v>65</v>
      </c>
      <c r="D42" s="30">
        <v>47.5</v>
      </c>
      <c r="E42" s="9">
        <f t="shared" si="4"/>
        <v>57.5</v>
      </c>
      <c r="F42" s="2">
        <v>38</v>
      </c>
      <c r="G42" s="9">
        <f t="shared" si="1"/>
        <v>42.222222222222221</v>
      </c>
      <c r="P42" s="32">
        <v>44.166666666666664</v>
      </c>
      <c r="Q42" s="6">
        <f>FREQUENCY($E$5:$E$98,P42:P74)</f>
        <v>2</v>
      </c>
      <c r="R42" s="5">
        <f t="shared" si="2"/>
        <v>64</v>
      </c>
    </row>
    <row r="43" spans="1:18" ht="17.45" customHeight="1" x14ac:dyDescent="0.3">
      <c r="A43" s="30">
        <v>22100047</v>
      </c>
      <c r="B43" s="30">
        <v>60</v>
      </c>
      <c r="C43" s="30">
        <v>70</v>
      </c>
      <c r="D43" s="30">
        <v>42.5</v>
      </c>
      <c r="E43" s="9">
        <f t="shared" si="4"/>
        <v>57.5</v>
      </c>
      <c r="F43" s="2">
        <v>38</v>
      </c>
      <c r="G43" s="9">
        <f t="shared" si="1"/>
        <v>42.222222222222221</v>
      </c>
      <c r="P43" s="32">
        <v>43.333333333333336</v>
      </c>
      <c r="Q43" s="6">
        <f>FREQUENCY($E$5:$E$98,P43:P76)</f>
        <v>4</v>
      </c>
      <c r="R43" s="5">
        <f t="shared" si="2"/>
        <v>68</v>
      </c>
    </row>
    <row r="44" spans="1:18" x14ac:dyDescent="0.3">
      <c r="A44" s="30">
        <v>22100065</v>
      </c>
      <c r="B44" s="30">
        <v>55</v>
      </c>
      <c r="C44" s="30">
        <v>77.5</v>
      </c>
      <c r="D44" s="30">
        <v>40</v>
      </c>
      <c r="E44" s="9">
        <f t="shared" si="4"/>
        <v>57.5</v>
      </c>
      <c r="F44" s="2">
        <v>38</v>
      </c>
      <c r="G44" s="9">
        <f t="shared" si="1"/>
        <v>42.222222222222221</v>
      </c>
      <c r="P44" s="32">
        <v>41.666666666666664</v>
      </c>
      <c r="Q44" s="6">
        <f>FREQUENCY($E$5:$E$98,P44:P80)</f>
        <v>1</v>
      </c>
      <c r="R44" s="5">
        <f t="shared" si="2"/>
        <v>69</v>
      </c>
    </row>
    <row r="45" spans="1:18" ht="17.45" customHeight="1" x14ac:dyDescent="0.3">
      <c r="A45" s="2">
        <v>22100130</v>
      </c>
      <c r="B45" s="30">
        <v>47.5</v>
      </c>
      <c r="C45" s="30">
        <v>72.5</v>
      </c>
      <c r="D45" s="30">
        <v>52.5</v>
      </c>
      <c r="E45" s="9">
        <f t="shared" si="4"/>
        <v>57.5</v>
      </c>
      <c r="F45" s="2">
        <v>38</v>
      </c>
      <c r="G45" s="9">
        <f t="shared" si="1"/>
        <v>42.222222222222221</v>
      </c>
      <c r="P45" s="32">
        <v>40</v>
      </c>
      <c r="Q45" s="6">
        <f>FREQUENCY($E$5:$E$98,P45:P81)</f>
        <v>2</v>
      </c>
      <c r="R45" s="5">
        <f t="shared" si="2"/>
        <v>71</v>
      </c>
    </row>
    <row r="46" spans="1:18" ht="17.45" customHeight="1" x14ac:dyDescent="0.3">
      <c r="A46" s="30">
        <v>22100104</v>
      </c>
      <c r="B46" s="30">
        <v>67.5</v>
      </c>
      <c r="C46" s="30">
        <v>67.5</v>
      </c>
      <c r="D46" s="30">
        <v>35</v>
      </c>
      <c r="E46" s="9">
        <f t="shared" si="4"/>
        <v>56.666666666666664</v>
      </c>
      <c r="F46" s="2">
        <v>42</v>
      </c>
      <c r="G46" s="9">
        <f t="shared" si="1"/>
        <v>46.666666666666664</v>
      </c>
      <c r="P46" s="32">
        <v>39.166666666666664</v>
      </c>
      <c r="Q46" s="6">
        <f>FREQUENCY($E$5:$E$98,P46:P83)</f>
        <v>1</v>
      </c>
      <c r="R46" s="5">
        <f t="shared" si="2"/>
        <v>72</v>
      </c>
    </row>
    <row r="47" spans="1:18" ht="17.45" customHeight="1" x14ac:dyDescent="0.3">
      <c r="A47" s="30">
        <v>22100106</v>
      </c>
      <c r="B47" s="30">
        <v>47.5</v>
      </c>
      <c r="C47" s="30">
        <v>85</v>
      </c>
      <c r="D47" s="30">
        <v>37.5</v>
      </c>
      <c r="E47" s="9">
        <f t="shared" si="4"/>
        <v>56.666666666666664</v>
      </c>
      <c r="F47" s="2">
        <v>42</v>
      </c>
      <c r="G47" s="9">
        <f t="shared" si="1"/>
        <v>46.666666666666664</v>
      </c>
      <c r="P47" s="32">
        <v>38.333333333333336</v>
      </c>
      <c r="Q47" s="6">
        <f>FREQUENCY($E$5:$E$98,P47:P84)</f>
        <v>1</v>
      </c>
      <c r="R47" s="5">
        <f t="shared" si="2"/>
        <v>73</v>
      </c>
    </row>
    <row r="48" spans="1:18" ht="17.45" customHeight="1" x14ac:dyDescent="0.3">
      <c r="A48" s="2">
        <v>22100119</v>
      </c>
      <c r="B48" s="30">
        <v>77.5</v>
      </c>
      <c r="C48" s="30">
        <v>92.5</v>
      </c>
      <c r="D48" s="30">
        <v>0</v>
      </c>
      <c r="E48" s="9">
        <f t="shared" si="4"/>
        <v>56.666666666666664</v>
      </c>
      <c r="F48" s="2">
        <v>42</v>
      </c>
      <c r="G48" s="9">
        <f t="shared" si="1"/>
        <v>46.666666666666664</v>
      </c>
      <c r="P48" s="32">
        <v>36.666666666666664</v>
      </c>
      <c r="Q48" s="6">
        <f>FREQUENCY($E$5:$E$98,P48:P85)</f>
        <v>1</v>
      </c>
      <c r="R48" s="5">
        <f t="shared" si="2"/>
        <v>74</v>
      </c>
    </row>
    <row r="49" spans="1:18" ht="17.45" customHeight="1" x14ac:dyDescent="0.3">
      <c r="A49" s="30">
        <v>22100031</v>
      </c>
      <c r="B49" s="30">
        <v>62.5</v>
      </c>
      <c r="C49" s="30">
        <v>67.5</v>
      </c>
      <c r="D49" s="30">
        <v>37.5</v>
      </c>
      <c r="E49" s="9">
        <f t="shared" si="4"/>
        <v>55.833333333333336</v>
      </c>
      <c r="F49" s="2">
        <v>45</v>
      </c>
      <c r="G49" s="9">
        <f t="shared" si="1"/>
        <v>50</v>
      </c>
      <c r="P49" s="32">
        <v>34.166666666666664</v>
      </c>
      <c r="Q49" s="6">
        <f>FREQUENCY($E$5:$E$98,P49:P86)</f>
        <v>2</v>
      </c>
      <c r="R49" s="5">
        <f t="shared" si="2"/>
        <v>76</v>
      </c>
    </row>
    <row r="50" spans="1:18" ht="17.45" customHeight="1" x14ac:dyDescent="0.3">
      <c r="A50" s="30">
        <v>22100040</v>
      </c>
      <c r="B50" s="30">
        <v>65</v>
      </c>
      <c r="C50" s="30">
        <v>80</v>
      </c>
      <c r="D50" s="30">
        <v>22.5</v>
      </c>
      <c r="E50" s="9">
        <f t="shared" si="4"/>
        <v>55.833333333333336</v>
      </c>
      <c r="F50" s="2">
        <v>45</v>
      </c>
      <c r="G50" s="9">
        <f t="shared" si="1"/>
        <v>50</v>
      </c>
      <c r="P50" s="32">
        <v>30.833333333333332</v>
      </c>
      <c r="Q50" s="6">
        <f t="shared" ref="Q50:Q57" si="5">FREQUENCY($E$5:$E$98,P50:P88)</f>
        <v>1</v>
      </c>
      <c r="R50" s="5">
        <f t="shared" si="2"/>
        <v>77</v>
      </c>
    </row>
    <row r="51" spans="1:18" ht="17.45" customHeight="1" x14ac:dyDescent="0.3">
      <c r="A51" s="30">
        <v>22100034</v>
      </c>
      <c r="B51" s="30">
        <v>75</v>
      </c>
      <c r="C51" s="30">
        <v>85</v>
      </c>
      <c r="D51" s="30">
        <v>0</v>
      </c>
      <c r="E51" s="9">
        <f t="shared" si="4"/>
        <v>53.333333333333336</v>
      </c>
      <c r="F51" s="2">
        <v>47</v>
      </c>
      <c r="G51" s="9">
        <f t="shared" si="1"/>
        <v>52.222222222222229</v>
      </c>
      <c r="P51" s="32">
        <v>30</v>
      </c>
      <c r="Q51" s="6">
        <f t="shared" si="5"/>
        <v>1</v>
      </c>
      <c r="R51" s="5">
        <f t="shared" si="2"/>
        <v>78</v>
      </c>
    </row>
    <row r="52" spans="1:18" ht="17.45" customHeight="1" x14ac:dyDescent="0.3">
      <c r="A52" s="30">
        <v>22100035</v>
      </c>
      <c r="B52" s="30">
        <v>45</v>
      </c>
      <c r="C52" s="30">
        <v>80</v>
      </c>
      <c r="D52" s="30">
        <v>35</v>
      </c>
      <c r="E52" s="9">
        <f t="shared" si="4"/>
        <v>53.333333333333336</v>
      </c>
      <c r="F52" s="2">
        <v>47</v>
      </c>
      <c r="G52" s="9">
        <f t="shared" si="1"/>
        <v>52.222222222222229</v>
      </c>
      <c r="P52" s="32">
        <v>29.166666666666668</v>
      </c>
      <c r="Q52" s="6">
        <f t="shared" si="5"/>
        <v>1</v>
      </c>
      <c r="R52" s="5">
        <f t="shared" si="2"/>
        <v>79</v>
      </c>
    </row>
    <row r="53" spans="1:18" x14ac:dyDescent="0.3">
      <c r="A53" s="30">
        <v>22100094</v>
      </c>
      <c r="B53" s="30">
        <v>45</v>
      </c>
      <c r="C53" s="30">
        <v>60</v>
      </c>
      <c r="D53" s="30">
        <v>52.5</v>
      </c>
      <c r="E53" s="9">
        <f t="shared" si="4"/>
        <v>52.5</v>
      </c>
      <c r="F53" s="2">
        <v>49</v>
      </c>
      <c r="G53" s="9">
        <f t="shared" si="1"/>
        <v>54.444444444444443</v>
      </c>
      <c r="P53" s="32">
        <v>28.333333333333332</v>
      </c>
      <c r="Q53" s="6">
        <f t="shared" si="5"/>
        <v>1</v>
      </c>
      <c r="R53" s="5">
        <f t="shared" si="2"/>
        <v>80</v>
      </c>
    </row>
    <row r="54" spans="1:18" ht="17.45" customHeight="1" x14ac:dyDescent="0.3">
      <c r="A54" s="2">
        <v>22100126</v>
      </c>
      <c r="B54" s="30">
        <v>57.5</v>
      </c>
      <c r="C54" s="30">
        <v>60</v>
      </c>
      <c r="D54" s="30">
        <v>40</v>
      </c>
      <c r="E54" s="9">
        <f t="shared" si="4"/>
        <v>52.5</v>
      </c>
      <c r="F54" s="2">
        <v>49</v>
      </c>
      <c r="G54" s="9">
        <f t="shared" si="1"/>
        <v>54.444444444444443</v>
      </c>
      <c r="P54" s="32">
        <v>25</v>
      </c>
      <c r="Q54" s="6">
        <f t="shared" si="5"/>
        <v>1</v>
      </c>
      <c r="R54" s="5">
        <f t="shared" si="2"/>
        <v>81</v>
      </c>
    </row>
    <row r="55" spans="1:18" ht="17.45" customHeight="1" x14ac:dyDescent="0.3">
      <c r="A55" s="30">
        <v>22100056</v>
      </c>
      <c r="B55" s="30">
        <v>50</v>
      </c>
      <c r="C55" s="30">
        <v>70</v>
      </c>
      <c r="D55" s="30">
        <v>35</v>
      </c>
      <c r="E55" s="9">
        <f t="shared" si="4"/>
        <v>51.666666666666664</v>
      </c>
      <c r="F55" s="2">
        <v>51</v>
      </c>
      <c r="G55" s="9">
        <f t="shared" si="1"/>
        <v>56.666666666666664</v>
      </c>
      <c r="P55" s="32">
        <v>24.166666666666668</v>
      </c>
      <c r="Q55" s="6">
        <f t="shared" si="5"/>
        <v>1</v>
      </c>
      <c r="R55" s="5">
        <f t="shared" si="2"/>
        <v>82</v>
      </c>
    </row>
    <row r="56" spans="1:18" ht="17.45" customHeight="1" x14ac:dyDescent="0.3">
      <c r="A56" s="2">
        <v>22100129</v>
      </c>
      <c r="B56" s="30">
        <v>30</v>
      </c>
      <c r="C56" s="30">
        <v>62.5</v>
      </c>
      <c r="D56" s="30">
        <v>57.5</v>
      </c>
      <c r="E56" s="9">
        <f t="shared" si="4"/>
        <v>50</v>
      </c>
      <c r="F56" s="2">
        <v>52</v>
      </c>
      <c r="G56" s="9">
        <f t="shared" si="1"/>
        <v>57.777777777777771</v>
      </c>
      <c r="P56" s="32">
        <v>21.666666666666668</v>
      </c>
      <c r="Q56" s="6">
        <f t="shared" si="5"/>
        <v>1</v>
      </c>
      <c r="R56" s="5">
        <f t="shared" si="2"/>
        <v>83</v>
      </c>
    </row>
    <row r="57" spans="1:18" ht="17.45" customHeight="1" x14ac:dyDescent="0.3">
      <c r="A57" s="30">
        <v>22100055</v>
      </c>
      <c r="B57" s="30">
        <v>55</v>
      </c>
      <c r="C57" s="30">
        <v>50</v>
      </c>
      <c r="D57" s="30">
        <v>42.5</v>
      </c>
      <c r="E57" s="9">
        <f t="shared" si="4"/>
        <v>49.166666666666664</v>
      </c>
      <c r="F57" s="2">
        <v>53</v>
      </c>
      <c r="G57" s="9">
        <f t="shared" si="1"/>
        <v>58.888888888888893</v>
      </c>
      <c r="P57" s="32">
        <v>20.833333333333332</v>
      </c>
      <c r="Q57" s="6">
        <f t="shared" si="5"/>
        <v>2</v>
      </c>
      <c r="R57" s="5">
        <f t="shared" si="2"/>
        <v>85</v>
      </c>
    </row>
    <row r="58" spans="1:18" ht="17.45" customHeight="1" x14ac:dyDescent="0.3">
      <c r="A58" s="30">
        <v>22100082</v>
      </c>
      <c r="B58" s="30">
        <v>62.5</v>
      </c>
      <c r="C58" s="30">
        <v>82.5</v>
      </c>
      <c r="D58" s="30">
        <v>0</v>
      </c>
      <c r="E58" s="9">
        <f t="shared" si="4"/>
        <v>48.333333333333336</v>
      </c>
      <c r="F58" s="2">
        <v>54</v>
      </c>
      <c r="G58" s="9">
        <f t="shared" si="1"/>
        <v>60</v>
      </c>
      <c r="P58" s="32">
        <v>20</v>
      </c>
      <c r="Q58" s="6">
        <f t="shared" ref="Q58:Q61" si="6">FREQUENCY($E$5:$E$98,P58:P97)</f>
        <v>1</v>
      </c>
      <c r="R58" s="5">
        <f t="shared" si="2"/>
        <v>86</v>
      </c>
    </row>
    <row r="59" spans="1:18" ht="17.45" customHeight="1" x14ac:dyDescent="0.3">
      <c r="A59" s="30">
        <v>22100014</v>
      </c>
      <c r="B59" s="30">
        <v>75</v>
      </c>
      <c r="C59" s="30">
        <v>65</v>
      </c>
      <c r="D59" s="30">
        <v>0</v>
      </c>
      <c r="E59" s="9">
        <f t="shared" si="4"/>
        <v>46.666666666666664</v>
      </c>
      <c r="F59" s="2">
        <v>55</v>
      </c>
      <c r="G59" s="9">
        <f t="shared" si="1"/>
        <v>61.111111111111114</v>
      </c>
      <c r="P59" s="32">
        <v>14.166666666666666</v>
      </c>
      <c r="Q59" s="6">
        <f t="shared" si="6"/>
        <v>1</v>
      </c>
      <c r="R59" s="5">
        <f t="shared" si="2"/>
        <v>87</v>
      </c>
    </row>
    <row r="60" spans="1:18" ht="17.45" customHeight="1" x14ac:dyDescent="0.3">
      <c r="A60" s="30">
        <v>22100075</v>
      </c>
      <c r="B60" s="30">
        <v>42.5</v>
      </c>
      <c r="C60" s="30">
        <v>45</v>
      </c>
      <c r="D60" s="30">
        <v>52.5</v>
      </c>
      <c r="E60" s="9">
        <f t="shared" si="4"/>
        <v>46.666666666666664</v>
      </c>
      <c r="F60" s="2">
        <v>55</v>
      </c>
      <c r="G60" s="9">
        <f t="shared" si="1"/>
        <v>61.111111111111114</v>
      </c>
      <c r="P60" s="32">
        <v>12.5</v>
      </c>
      <c r="Q60" s="6">
        <f t="shared" si="6"/>
        <v>1</v>
      </c>
      <c r="R60" s="5">
        <f t="shared" si="2"/>
        <v>88</v>
      </c>
    </row>
    <row r="61" spans="1:18" ht="17.45" customHeight="1" x14ac:dyDescent="0.3">
      <c r="A61" s="2">
        <v>22100139</v>
      </c>
      <c r="B61" s="30">
        <v>57.5</v>
      </c>
      <c r="C61" s="30">
        <v>52.5</v>
      </c>
      <c r="D61" s="30">
        <v>30</v>
      </c>
      <c r="E61" s="9">
        <f t="shared" si="4"/>
        <v>46.666666666666664</v>
      </c>
      <c r="F61" s="2">
        <v>55</v>
      </c>
      <c r="G61" s="9">
        <f t="shared" si="1"/>
        <v>61.111111111111114</v>
      </c>
      <c r="P61" s="32">
        <v>9.1666666666666661</v>
      </c>
      <c r="Q61" s="6">
        <f t="shared" si="6"/>
        <v>1</v>
      </c>
      <c r="R61" s="5">
        <f t="shared" si="2"/>
        <v>89</v>
      </c>
    </row>
    <row r="62" spans="1:18" ht="17.45" customHeight="1" x14ac:dyDescent="0.3">
      <c r="A62" s="2">
        <v>22100145</v>
      </c>
      <c r="B62" s="30">
        <v>37.5</v>
      </c>
      <c r="C62" s="30">
        <v>62.5</v>
      </c>
      <c r="D62" s="30">
        <v>40</v>
      </c>
      <c r="E62" s="9">
        <f t="shared" si="4"/>
        <v>46.666666666666664</v>
      </c>
      <c r="F62" s="2">
        <v>55</v>
      </c>
      <c r="G62" s="9">
        <f t="shared" si="1"/>
        <v>61.111111111111114</v>
      </c>
      <c r="P62" s="32">
        <v>0</v>
      </c>
      <c r="Q62" s="6">
        <f>FREQUENCY($E$5:$E$179,P62:P101)</f>
        <v>56</v>
      </c>
      <c r="R62" s="5">
        <f t="shared" si="2"/>
        <v>145</v>
      </c>
    </row>
    <row r="63" spans="1:18" ht="17.45" customHeight="1" x14ac:dyDescent="0.3">
      <c r="A63" s="30">
        <v>22100057</v>
      </c>
      <c r="B63" s="30">
        <v>50</v>
      </c>
      <c r="C63" s="30">
        <v>87.5</v>
      </c>
      <c r="D63" s="30">
        <v>0</v>
      </c>
      <c r="E63" s="9">
        <f t="shared" si="4"/>
        <v>45.833333333333336</v>
      </c>
      <c r="F63" s="2">
        <v>59</v>
      </c>
      <c r="G63" s="9">
        <f t="shared" si="1"/>
        <v>65.555555555555557</v>
      </c>
    </row>
    <row r="64" spans="1:18" ht="17.45" customHeight="1" x14ac:dyDescent="0.3">
      <c r="A64" s="30">
        <v>22100059</v>
      </c>
      <c r="B64" s="30">
        <v>65</v>
      </c>
      <c r="C64" s="30">
        <v>72.5</v>
      </c>
      <c r="D64" s="30">
        <v>0</v>
      </c>
      <c r="E64" s="9">
        <f t="shared" si="4"/>
        <v>45.833333333333336</v>
      </c>
      <c r="F64" s="2">
        <v>59</v>
      </c>
      <c r="G64" s="9">
        <f t="shared" si="1"/>
        <v>65.555555555555557</v>
      </c>
    </row>
    <row r="65" spans="1:18" ht="17.45" customHeight="1" x14ac:dyDescent="0.3">
      <c r="A65" s="2">
        <v>22100137</v>
      </c>
      <c r="B65" s="30">
        <v>45</v>
      </c>
      <c r="C65" s="30">
        <v>65</v>
      </c>
      <c r="D65" s="30">
        <v>27.5</v>
      </c>
      <c r="E65" s="9">
        <f t="shared" si="4"/>
        <v>45.833333333333336</v>
      </c>
      <c r="F65" s="2">
        <v>59</v>
      </c>
      <c r="G65" s="9">
        <f t="shared" si="1"/>
        <v>65.555555555555557</v>
      </c>
      <c r="P65" s="3" t="s">
        <v>4</v>
      </c>
      <c r="Q65" s="2">
        <v>145</v>
      </c>
      <c r="R65" s="1" t="s">
        <v>3</v>
      </c>
    </row>
    <row r="66" spans="1:18" ht="17.45" customHeight="1" x14ac:dyDescent="0.3">
      <c r="A66" s="2">
        <v>22100140</v>
      </c>
      <c r="B66" s="30">
        <v>55</v>
      </c>
      <c r="C66" s="30">
        <v>80</v>
      </c>
      <c r="D66" s="30">
        <v>0</v>
      </c>
      <c r="E66" s="9">
        <f t="shared" si="4"/>
        <v>45</v>
      </c>
      <c r="F66" s="2">
        <v>62</v>
      </c>
      <c r="G66" s="9">
        <f t="shared" si="1"/>
        <v>68.888888888888886</v>
      </c>
      <c r="P66" s="3" t="s">
        <v>2</v>
      </c>
      <c r="Q66" s="9">
        <f>AVERAGE(E5:E93)</f>
        <v>52.640449438202275</v>
      </c>
      <c r="R66" s="1" t="s">
        <v>0</v>
      </c>
    </row>
    <row r="67" spans="1:18" ht="17.45" customHeight="1" x14ac:dyDescent="0.3">
      <c r="A67" s="30">
        <v>22100020</v>
      </c>
      <c r="B67" s="30">
        <v>50</v>
      </c>
      <c r="C67" s="30">
        <v>47.5</v>
      </c>
      <c r="D67" s="30">
        <v>35</v>
      </c>
      <c r="E67" s="9">
        <f t="shared" si="4"/>
        <v>44.166666666666664</v>
      </c>
      <c r="F67" s="2">
        <v>63</v>
      </c>
      <c r="G67" s="9">
        <f t="shared" si="1"/>
        <v>70</v>
      </c>
      <c r="P67" s="3" t="s">
        <v>1</v>
      </c>
      <c r="Q67" s="2">
        <v>89.2</v>
      </c>
      <c r="R67" s="1" t="s">
        <v>0</v>
      </c>
    </row>
    <row r="68" spans="1:18" ht="17.45" customHeight="1" x14ac:dyDescent="0.3">
      <c r="A68" s="30">
        <v>22100099</v>
      </c>
      <c r="B68" s="30">
        <v>32.5</v>
      </c>
      <c r="C68" s="30">
        <v>57.5</v>
      </c>
      <c r="D68" s="30">
        <v>42.5</v>
      </c>
      <c r="E68" s="9">
        <f t="shared" si="4"/>
        <v>44.166666666666664</v>
      </c>
      <c r="F68" s="2">
        <v>63</v>
      </c>
      <c r="G68" s="9">
        <f t="shared" si="1"/>
        <v>70</v>
      </c>
    </row>
    <row r="69" spans="1:18" ht="17.45" customHeight="1" x14ac:dyDescent="0.3">
      <c r="A69" s="30">
        <v>22100110</v>
      </c>
      <c r="B69" s="30">
        <v>50</v>
      </c>
      <c r="C69" s="30">
        <v>80</v>
      </c>
      <c r="D69" s="30">
        <v>0</v>
      </c>
      <c r="E69" s="9">
        <f t="shared" ref="E69:E100" si="7">AVERAGE(B69:D69)</f>
        <v>43.333333333333336</v>
      </c>
      <c r="F69" s="2">
        <v>65</v>
      </c>
      <c r="G69" s="9">
        <f t="shared" si="1"/>
        <v>72.222222222222214</v>
      </c>
    </row>
    <row r="70" spans="1:18" ht="17.45" customHeight="1" x14ac:dyDescent="0.3">
      <c r="A70" s="2">
        <v>22100118</v>
      </c>
      <c r="B70" s="30">
        <v>55</v>
      </c>
      <c r="C70" s="30">
        <v>42.5</v>
      </c>
      <c r="D70" s="30">
        <v>32.5</v>
      </c>
      <c r="E70" s="9">
        <f t="shared" si="7"/>
        <v>43.333333333333336</v>
      </c>
      <c r="F70" s="2">
        <v>65</v>
      </c>
      <c r="G70" s="9">
        <f t="shared" ref="G70:G93" si="8">F70/90*100</f>
        <v>72.222222222222214</v>
      </c>
    </row>
    <row r="71" spans="1:18" ht="17.45" customHeight="1" x14ac:dyDescent="0.3">
      <c r="A71" s="2">
        <v>22100122</v>
      </c>
      <c r="B71" s="30">
        <v>67.5</v>
      </c>
      <c r="C71" s="30">
        <v>62.5</v>
      </c>
      <c r="D71" s="30">
        <v>0</v>
      </c>
      <c r="E71" s="9">
        <f t="shared" si="7"/>
        <v>43.333333333333336</v>
      </c>
      <c r="F71" s="2">
        <v>65</v>
      </c>
      <c r="G71" s="9">
        <f t="shared" si="8"/>
        <v>72.222222222222214</v>
      </c>
    </row>
    <row r="72" spans="1:18" ht="17.45" customHeight="1" x14ac:dyDescent="0.3">
      <c r="A72" s="2">
        <v>22100132</v>
      </c>
      <c r="B72" s="30">
        <v>45</v>
      </c>
      <c r="C72" s="30">
        <v>47.5</v>
      </c>
      <c r="D72" s="30">
        <v>37.5</v>
      </c>
      <c r="E72" s="9">
        <f t="shared" si="7"/>
        <v>43.333333333333336</v>
      </c>
      <c r="F72" s="2">
        <v>65</v>
      </c>
      <c r="G72" s="9">
        <f t="shared" si="8"/>
        <v>72.222222222222214</v>
      </c>
    </row>
    <row r="73" spans="1:18" ht="17.45" customHeight="1" x14ac:dyDescent="0.3">
      <c r="A73" s="30">
        <v>22100041</v>
      </c>
      <c r="B73" s="30">
        <v>60</v>
      </c>
      <c r="C73" s="30">
        <v>47.5</v>
      </c>
      <c r="D73" s="30">
        <v>17.5</v>
      </c>
      <c r="E73" s="9">
        <f t="shared" si="7"/>
        <v>41.666666666666664</v>
      </c>
      <c r="F73" s="2">
        <v>69</v>
      </c>
      <c r="G73" s="9">
        <f t="shared" si="8"/>
        <v>76.666666666666671</v>
      </c>
    </row>
    <row r="74" spans="1:18" ht="17.45" customHeight="1" x14ac:dyDescent="0.3">
      <c r="A74" s="30">
        <v>22100029</v>
      </c>
      <c r="B74" s="30">
        <v>45</v>
      </c>
      <c r="C74" s="30">
        <v>42.5</v>
      </c>
      <c r="D74" s="30">
        <v>32.5</v>
      </c>
      <c r="E74" s="9">
        <f t="shared" si="7"/>
        <v>40</v>
      </c>
      <c r="F74" s="2">
        <v>70</v>
      </c>
      <c r="G74" s="9">
        <f t="shared" si="8"/>
        <v>77.777777777777786</v>
      </c>
    </row>
    <row r="75" spans="1:18" ht="17.45" customHeight="1" x14ac:dyDescent="0.3">
      <c r="A75" s="30">
        <v>22100073</v>
      </c>
      <c r="B75" s="30">
        <v>62.5</v>
      </c>
      <c r="C75" s="30">
        <v>57.5</v>
      </c>
      <c r="D75" s="30">
        <v>0</v>
      </c>
      <c r="E75" s="9">
        <f t="shared" si="7"/>
        <v>40</v>
      </c>
      <c r="F75" s="2">
        <v>70</v>
      </c>
      <c r="G75" s="9">
        <f t="shared" si="8"/>
        <v>77.777777777777786</v>
      </c>
    </row>
    <row r="76" spans="1:18" ht="17.45" customHeight="1" x14ac:dyDescent="0.3">
      <c r="A76" s="2">
        <v>22100128</v>
      </c>
      <c r="B76" s="30">
        <v>40</v>
      </c>
      <c r="C76" s="30">
        <v>77.5</v>
      </c>
      <c r="D76" s="30">
        <v>0</v>
      </c>
      <c r="E76" s="9">
        <f t="shared" si="7"/>
        <v>39.166666666666664</v>
      </c>
      <c r="F76" s="2">
        <v>72</v>
      </c>
      <c r="G76" s="9">
        <f t="shared" si="8"/>
        <v>80</v>
      </c>
    </row>
    <row r="77" spans="1:18" ht="17.45" customHeight="1" x14ac:dyDescent="0.3">
      <c r="A77" s="30">
        <v>22100013</v>
      </c>
      <c r="B77" s="30">
        <v>57.5</v>
      </c>
      <c r="C77" s="30">
        <v>57.5</v>
      </c>
      <c r="D77" s="30">
        <v>0</v>
      </c>
      <c r="E77" s="9">
        <f t="shared" si="7"/>
        <v>38.333333333333336</v>
      </c>
      <c r="F77" s="2">
        <v>73</v>
      </c>
      <c r="G77" s="9">
        <f t="shared" si="8"/>
        <v>81.111111111111114</v>
      </c>
    </row>
    <row r="78" spans="1:18" ht="17.45" customHeight="1" x14ac:dyDescent="0.3">
      <c r="A78" s="2">
        <v>22100123</v>
      </c>
      <c r="B78" s="30">
        <v>35</v>
      </c>
      <c r="C78" s="30">
        <v>55</v>
      </c>
      <c r="D78" s="30">
        <v>20</v>
      </c>
      <c r="E78" s="9">
        <f t="shared" si="7"/>
        <v>36.666666666666664</v>
      </c>
      <c r="F78" s="2">
        <v>74</v>
      </c>
      <c r="G78" s="9">
        <f t="shared" si="8"/>
        <v>82.222222222222214</v>
      </c>
    </row>
    <row r="79" spans="1:18" ht="17.45" customHeight="1" x14ac:dyDescent="0.3">
      <c r="A79" s="30">
        <v>22100043</v>
      </c>
      <c r="B79" s="30">
        <v>35</v>
      </c>
      <c r="C79" s="30">
        <v>45</v>
      </c>
      <c r="D79" s="30">
        <v>22.5</v>
      </c>
      <c r="E79" s="9">
        <f t="shared" si="7"/>
        <v>34.166666666666664</v>
      </c>
      <c r="F79" s="2">
        <v>75</v>
      </c>
      <c r="G79" s="9">
        <f t="shared" si="8"/>
        <v>83.333333333333343</v>
      </c>
    </row>
    <row r="80" spans="1:18" x14ac:dyDescent="0.3">
      <c r="A80" s="30">
        <v>22100081</v>
      </c>
      <c r="B80" s="30">
        <v>30</v>
      </c>
      <c r="C80" s="30">
        <v>42.5</v>
      </c>
      <c r="D80" s="30">
        <v>30</v>
      </c>
      <c r="E80" s="9">
        <f t="shared" si="7"/>
        <v>34.166666666666664</v>
      </c>
      <c r="F80" s="2">
        <v>75</v>
      </c>
      <c r="G80" s="9">
        <f t="shared" si="8"/>
        <v>83.333333333333343</v>
      </c>
    </row>
    <row r="81" spans="1:7" x14ac:dyDescent="0.3">
      <c r="A81" s="30">
        <v>22100015</v>
      </c>
      <c r="B81" s="30">
        <v>32.5</v>
      </c>
      <c r="C81" s="30">
        <v>30</v>
      </c>
      <c r="D81" s="30">
        <v>30</v>
      </c>
      <c r="E81" s="9">
        <f t="shared" si="7"/>
        <v>30.833333333333332</v>
      </c>
      <c r="F81" s="2">
        <v>77</v>
      </c>
      <c r="G81" s="9">
        <f t="shared" si="8"/>
        <v>85.555555555555557</v>
      </c>
    </row>
    <row r="82" spans="1:7" x14ac:dyDescent="0.3">
      <c r="A82" s="2">
        <v>22100143</v>
      </c>
      <c r="B82" s="30">
        <v>42.5</v>
      </c>
      <c r="C82" s="30">
        <v>47.5</v>
      </c>
      <c r="D82" s="30">
        <v>0</v>
      </c>
      <c r="E82" s="9">
        <f t="shared" si="7"/>
        <v>30</v>
      </c>
      <c r="F82" s="2">
        <v>78</v>
      </c>
      <c r="G82" s="9">
        <f t="shared" si="8"/>
        <v>86.666666666666671</v>
      </c>
    </row>
    <row r="83" spans="1:7" x14ac:dyDescent="0.3">
      <c r="A83" s="30">
        <v>22100068</v>
      </c>
      <c r="B83" s="30">
        <v>30</v>
      </c>
      <c r="C83" s="30">
        <v>20</v>
      </c>
      <c r="D83" s="30">
        <v>37.5</v>
      </c>
      <c r="E83" s="9">
        <f t="shared" si="7"/>
        <v>29.166666666666668</v>
      </c>
      <c r="F83" s="2">
        <v>79</v>
      </c>
      <c r="G83" s="9">
        <f t="shared" si="8"/>
        <v>87.777777777777771</v>
      </c>
    </row>
    <row r="84" spans="1:7" ht="17.45" customHeight="1" x14ac:dyDescent="0.3">
      <c r="A84" s="30">
        <v>22100114</v>
      </c>
      <c r="B84" s="30">
        <v>47.5</v>
      </c>
      <c r="C84" s="30">
        <v>37.5</v>
      </c>
      <c r="D84" s="30">
        <v>0</v>
      </c>
      <c r="E84" s="9">
        <f t="shared" si="7"/>
        <v>28.333333333333332</v>
      </c>
      <c r="F84" s="2">
        <v>80</v>
      </c>
      <c r="G84" s="9">
        <f t="shared" si="8"/>
        <v>88.888888888888886</v>
      </c>
    </row>
    <row r="85" spans="1:7" x14ac:dyDescent="0.3">
      <c r="A85" s="30">
        <v>22100105</v>
      </c>
      <c r="B85" s="30">
        <v>37.5</v>
      </c>
      <c r="C85" s="30">
        <v>37.5</v>
      </c>
      <c r="D85" s="30">
        <v>0</v>
      </c>
      <c r="E85" s="9">
        <f t="shared" si="7"/>
        <v>25</v>
      </c>
      <c r="F85" s="2">
        <v>81</v>
      </c>
      <c r="G85" s="9">
        <f t="shared" si="8"/>
        <v>90</v>
      </c>
    </row>
    <row r="86" spans="1:7" x14ac:dyDescent="0.3">
      <c r="A86" s="2">
        <v>22100120</v>
      </c>
      <c r="B86" s="30">
        <v>72.5</v>
      </c>
      <c r="C86" s="30">
        <v>0</v>
      </c>
      <c r="D86" s="30">
        <v>0</v>
      </c>
      <c r="E86" s="9">
        <f t="shared" si="7"/>
        <v>24.166666666666668</v>
      </c>
      <c r="F86" s="2">
        <v>82</v>
      </c>
      <c r="G86" s="9">
        <f t="shared" si="8"/>
        <v>91.111111111111114</v>
      </c>
    </row>
    <row r="87" spans="1:7" x14ac:dyDescent="0.3">
      <c r="A87" s="30">
        <v>22100024</v>
      </c>
      <c r="B87" s="30">
        <v>20</v>
      </c>
      <c r="C87" s="30">
        <v>30</v>
      </c>
      <c r="D87" s="30">
        <v>15</v>
      </c>
      <c r="E87" s="9">
        <f t="shared" si="7"/>
        <v>21.666666666666668</v>
      </c>
      <c r="F87" s="2">
        <v>83</v>
      </c>
      <c r="G87" s="9">
        <f t="shared" si="8"/>
        <v>92.222222222222229</v>
      </c>
    </row>
    <row r="88" spans="1:7" x14ac:dyDescent="0.3">
      <c r="A88" s="30">
        <v>22100001</v>
      </c>
      <c r="B88" s="30">
        <v>62.5</v>
      </c>
      <c r="C88" s="30">
        <v>0</v>
      </c>
      <c r="D88" s="30">
        <v>0</v>
      </c>
      <c r="E88" s="9">
        <f t="shared" si="7"/>
        <v>20.833333333333332</v>
      </c>
      <c r="F88" s="2">
        <v>84</v>
      </c>
      <c r="G88" s="9">
        <f t="shared" si="8"/>
        <v>93.333333333333329</v>
      </c>
    </row>
    <row r="89" spans="1:7" ht="17.45" customHeight="1" x14ac:dyDescent="0.3">
      <c r="A89" s="30">
        <v>22100021</v>
      </c>
      <c r="B89" s="30">
        <v>25</v>
      </c>
      <c r="C89" s="30">
        <v>37.5</v>
      </c>
      <c r="D89" s="30">
        <v>0</v>
      </c>
      <c r="E89" s="9">
        <f t="shared" si="7"/>
        <v>20.833333333333332</v>
      </c>
      <c r="F89" s="2">
        <v>84</v>
      </c>
      <c r="G89" s="9">
        <f t="shared" si="8"/>
        <v>93.333333333333329</v>
      </c>
    </row>
    <row r="90" spans="1:7" ht="17.45" customHeight="1" x14ac:dyDescent="0.3">
      <c r="A90" s="30">
        <v>22100017</v>
      </c>
      <c r="B90" s="30">
        <v>32.5</v>
      </c>
      <c r="C90" s="30">
        <v>27.5</v>
      </c>
      <c r="D90" s="30">
        <v>0</v>
      </c>
      <c r="E90" s="9">
        <f t="shared" si="7"/>
        <v>20</v>
      </c>
      <c r="F90" s="2">
        <v>86</v>
      </c>
      <c r="G90" s="9">
        <f t="shared" si="8"/>
        <v>95.555555555555557</v>
      </c>
    </row>
    <row r="91" spans="1:7" ht="17.45" customHeight="1" x14ac:dyDescent="0.3">
      <c r="A91" s="30">
        <v>22100116</v>
      </c>
      <c r="B91" s="30">
        <v>17.5</v>
      </c>
      <c r="C91" s="30">
        <v>25</v>
      </c>
      <c r="D91" s="30">
        <v>0</v>
      </c>
      <c r="E91" s="9">
        <f t="shared" si="7"/>
        <v>14.166666666666666</v>
      </c>
      <c r="F91" s="2">
        <v>87</v>
      </c>
      <c r="G91" s="9">
        <f t="shared" si="8"/>
        <v>96.666666666666671</v>
      </c>
    </row>
    <row r="92" spans="1:7" ht="17.45" customHeight="1" x14ac:dyDescent="0.3">
      <c r="A92" s="30">
        <v>22100080</v>
      </c>
      <c r="B92" s="30">
        <v>2.5</v>
      </c>
      <c r="C92" s="30">
        <v>35</v>
      </c>
      <c r="D92" s="30">
        <v>0</v>
      </c>
      <c r="E92" s="9">
        <f t="shared" si="7"/>
        <v>12.5</v>
      </c>
      <c r="F92" s="2">
        <v>88</v>
      </c>
      <c r="G92" s="9">
        <f t="shared" si="8"/>
        <v>97.777777777777771</v>
      </c>
    </row>
    <row r="93" spans="1:7" ht="17.45" customHeight="1" x14ac:dyDescent="0.3">
      <c r="A93" s="2">
        <v>22100141</v>
      </c>
      <c r="B93" s="30">
        <v>27.5</v>
      </c>
      <c r="C93" s="30">
        <v>0</v>
      </c>
      <c r="D93" s="30">
        <v>0</v>
      </c>
      <c r="E93" s="9">
        <f t="shared" si="7"/>
        <v>9.1666666666666661</v>
      </c>
      <c r="F93" s="2">
        <v>89</v>
      </c>
      <c r="G93" s="9">
        <f t="shared" si="8"/>
        <v>98.888888888888886</v>
      </c>
    </row>
    <row r="94" spans="1:7" ht="17.45" customHeight="1" x14ac:dyDescent="0.3">
      <c r="A94" s="30">
        <v>22100002</v>
      </c>
      <c r="B94" s="30">
        <v>0</v>
      </c>
      <c r="C94" s="30">
        <v>0</v>
      </c>
      <c r="D94" s="30">
        <v>0</v>
      </c>
      <c r="E94" s="9">
        <f t="shared" si="7"/>
        <v>0</v>
      </c>
      <c r="F94" s="2">
        <v>145</v>
      </c>
      <c r="G94" s="9">
        <f>F94/145*100</f>
        <v>100</v>
      </c>
    </row>
    <row r="95" spans="1:7" ht="17.45" customHeight="1" x14ac:dyDescent="0.3">
      <c r="A95" s="30">
        <v>22100004</v>
      </c>
      <c r="B95" s="30">
        <v>0</v>
      </c>
      <c r="C95" s="30">
        <v>0</v>
      </c>
      <c r="D95" s="30">
        <v>0</v>
      </c>
      <c r="E95" s="9">
        <f t="shared" si="7"/>
        <v>0</v>
      </c>
      <c r="F95" s="2">
        <v>145</v>
      </c>
      <c r="G95" s="9">
        <f t="shared" ref="G95:G149" si="9">F95/145*100</f>
        <v>100</v>
      </c>
    </row>
    <row r="96" spans="1:7" ht="17.45" customHeight="1" x14ac:dyDescent="0.3">
      <c r="A96" s="30">
        <v>22100005</v>
      </c>
      <c r="B96" s="30">
        <v>0</v>
      </c>
      <c r="C96" s="30">
        <v>0</v>
      </c>
      <c r="D96" s="30">
        <v>0</v>
      </c>
      <c r="E96" s="9">
        <f t="shared" si="7"/>
        <v>0</v>
      </c>
      <c r="F96" s="2">
        <v>145</v>
      </c>
      <c r="G96" s="9">
        <f t="shared" si="9"/>
        <v>100</v>
      </c>
    </row>
    <row r="97" spans="1:7" ht="17.45" customHeight="1" x14ac:dyDescent="0.3">
      <c r="A97" s="30">
        <v>22100006</v>
      </c>
      <c r="B97" s="30">
        <v>0</v>
      </c>
      <c r="C97" s="30">
        <v>0</v>
      </c>
      <c r="D97" s="30">
        <v>0</v>
      </c>
      <c r="E97" s="9">
        <f t="shared" si="7"/>
        <v>0</v>
      </c>
      <c r="F97" s="2">
        <v>145</v>
      </c>
      <c r="G97" s="9">
        <f t="shared" si="9"/>
        <v>100</v>
      </c>
    </row>
    <row r="98" spans="1:7" ht="17.45" customHeight="1" x14ac:dyDescent="0.3">
      <c r="A98" s="30">
        <v>22100012</v>
      </c>
      <c r="B98" s="30">
        <v>0</v>
      </c>
      <c r="C98" s="30">
        <v>0</v>
      </c>
      <c r="D98" s="30">
        <v>0</v>
      </c>
      <c r="E98" s="9">
        <f t="shared" si="7"/>
        <v>0</v>
      </c>
      <c r="F98" s="2">
        <v>145</v>
      </c>
      <c r="G98" s="9">
        <f t="shared" si="9"/>
        <v>100</v>
      </c>
    </row>
    <row r="99" spans="1:7" ht="17.45" customHeight="1" x14ac:dyDescent="0.3">
      <c r="A99" s="30">
        <v>22100019</v>
      </c>
      <c r="B99" s="30">
        <v>0</v>
      </c>
      <c r="C99" s="30">
        <v>0</v>
      </c>
      <c r="D99" s="30">
        <v>0</v>
      </c>
      <c r="E99" s="9">
        <f t="shared" si="7"/>
        <v>0</v>
      </c>
      <c r="F99" s="2">
        <v>145</v>
      </c>
      <c r="G99" s="9">
        <f t="shared" si="9"/>
        <v>100</v>
      </c>
    </row>
    <row r="100" spans="1:7" ht="17.45" customHeight="1" x14ac:dyDescent="0.3">
      <c r="A100" s="30">
        <v>22100022</v>
      </c>
      <c r="B100" s="30">
        <v>0</v>
      </c>
      <c r="C100" s="30">
        <v>0</v>
      </c>
      <c r="D100" s="30">
        <v>0</v>
      </c>
      <c r="E100" s="9">
        <f t="shared" si="7"/>
        <v>0</v>
      </c>
      <c r="F100" s="2">
        <v>145</v>
      </c>
      <c r="G100" s="9">
        <f t="shared" si="9"/>
        <v>100</v>
      </c>
    </row>
    <row r="101" spans="1:7" ht="17.45" customHeight="1" x14ac:dyDescent="0.3">
      <c r="A101" s="30">
        <v>22100025</v>
      </c>
      <c r="B101" s="30">
        <v>0</v>
      </c>
      <c r="C101" s="30">
        <v>0</v>
      </c>
      <c r="D101" s="30">
        <v>0</v>
      </c>
      <c r="E101" s="9">
        <f t="shared" ref="E101:E132" si="10">AVERAGE(B101:D101)</f>
        <v>0</v>
      </c>
      <c r="F101" s="2">
        <v>145</v>
      </c>
      <c r="G101" s="9">
        <f t="shared" si="9"/>
        <v>100</v>
      </c>
    </row>
    <row r="102" spans="1:7" ht="17.45" customHeight="1" x14ac:dyDescent="0.3">
      <c r="A102" s="30">
        <v>22100026</v>
      </c>
      <c r="B102" s="30">
        <v>0</v>
      </c>
      <c r="C102" s="30">
        <v>0</v>
      </c>
      <c r="D102" s="30">
        <v>0</v>
      </c>
      <c r="E102" s="9">
        <f t="shared" si="10"/>
        <v>0</v>
      </c>
      <c r="F102" s="2">
        <v>145</v>
      </c>
      <c r="G102" s="9">
        <f t="shared" si="9"/>
        <v>100</v>
      </c>
    </row>
    <row r="103" spans="1:7" ht="17.45" customHeight="1" x14ac:dyDescent="0.3">
      <c r="A103" s="30">
        <v>22100027</v>
      </c>
      <c r="B103" s="30">
        <v>0</v>
      </c>
      <c r="C103" s="30">
        <v>0</v>
      </c>
      <c r="D103" s="30">
        <v>0</v>
      </c>
      <c r="E103" s="9">
        <f t="shared" si="10"/>
        <v>0</v>
      </c>
      <c r="F103" s="2">
        <v>145</v>
      </c>
      <c r="G103" s="9">
        <f t="shared" si="9"/>
        <v>100</v>
      </c>
    </row>
    <row r="104" spans="1:7" ht="17.45" customHeight="1" x14ac:dyDescent="0.3">
      <c r="A104" s="30">
        <v>22100028</v>
      </c>
      <c r="B104" s="30">
        <v>0</v>
      </c>
      <c r="C104" s="30">
        <v>0</v>
      </c>
      <c r="D104" s="30">
        <v>0</v>
      </c>
      <c r="E104" s="9">
        <f t="shared" si="10"/>
        <v>0</v>
      </c>
      <c r="F104" s="2">
        <v>145</v>
      </c>
      <c r="G104" s="9">
        <f t="shared" si="9"/>
        <v>100</v>
      </c>
    </row>
    <row r="105" spans="1:7" ht="17.45" customHeight="1" x14ac:dyDescent="0.3">
      <c r="A105" s="30">
        <v>22100030</v>
      </c>
      <c r="B105" s="30">
        <v>0</v>
      </c>
      <c r="C105" s="30">
        <v>0</v>
      </c>
      <c r="D105" s="30">
        <v>0</v>
      </c>
      <c r="E105" s="9">
        <f t="shared" si="10"/>
        <v>0</v>
      </c>
      <c r="F105" s="2">
        <v>145</v>
      </c>
      <c r="G105" s="9">
        <f t="shared" si="9"/>
        <v>100</v>
      </c>
    </row>
    <row r="106" spans="1:7" ht="17.45" customHeight="1" x14ac:dyDescent="0.3">
      <c r="A106" s="30">
        <v>22100032</v>
      </c>
      <c r="B106" s="30">
        <v>0</v>
      </c>
      <c r="C106" s="30">
        <v>0</v>
      </c>
      <c r="D106" s="30">
        <v>0</v>
      </c>
      <c r="E106" s="9">
        <f t="shared" si="10"/>
        <v>0</v>
      </c>
      <c r="F106" s="2">
        <v>145</v>
      </c>
      <c r="G106" s="9">
        <f t="shared" si="9"/>
        <v>100</v>
      </c>
    </row>
    <row r="107" spans="1:7" x14ac:dyDescent="0.3">
      <c r="A107" s="30">
        <v>22100033</v>
      </c>
      <c r="B107" s="30">
        <v>0</v>
      </c>
      <c r="C107" s="30">
        <v>0</v>
      </c>
      <c r="D107" s="30">
        <v>0</v>
      </c>
      <c r="E107" s="9">
        <f t="shared" si="10"/>
        <v>0</v>
      </c>
      <c r="F107" s="2">
        <v>145</v>
      </c>
      <c r="G107" s="9">
        <f t="shared" si="9"/>
        <v>100</v>
      </c>
    </row>
    <row r="108" spans="1:7" ht="17.45" customHeight="1" x14ac:dyDescent="0.3">
      <c r="A108" s="30">
        <v>22100036</v>
      </c>
      <c r="B108" s="30">
        <v>0</v>
      </c>
      <c r="C108" s="30">
        <v>0</v>
      </c>
      <c r="D108" s="30">
        <v>0</v>
      </c>
      <c r="E108" s="9">
        <f t="shared" si="10"/>
        <v>0</v>
      </c>
      <c r="F108" s="2">
        <v>145</v>
      </c>
      <c r="G108" s="9">
        <f t="shared" si="9"/>
        <v>100</v>
      </c>
    </row>
    <row r="109" spans="1:7" ht="17.45" customHeight="1" x14ac:dyDescent="0.3">
      <c r="A109" s="30">
        <v>22100044</v>
      </c>
      <c r="B109" s="30">
        <v>0</v>
      </c>
      <c r="C109" s="30">
        <v>0</v>
      </c>
      <c r="D109" s="30">
        <v>0</v>
      </c>
      <c r="E109" s="9">
        <f t="shared" si="10"/>
        <v>0</v>
      </c>
      <c r="F109" s="2">
        <v>145</v>
      </c>
      <c r="G109" s="9">
        <f t="shared" si="9"/>
        <v>100</v>
      </c>
    </row>
    <row r="110" spans="1:7" ht="17.45" customHeight="1" x14ac:dyDescent="0.3">
      <c r="A110" s="30">
        <v>22100048</v>
      </c>
      <c r="B110" s="30">
        <v>0</v>
      </c>
      <c r="C110" s="30">
        <v>0</v>
      </c>
      <c r="D110" s="30">
        <v>0</v>
      </c>
      <c r="E110" s="9">
        <f t="shared" si="10"/>
        <v>0</v>
      </c>
      <c r="F110" s="2">
        <v>145</v>
      </c>
      <c r="G110" s="9">
        <f t="shared" si="9"/>
        <v>100</v>
      </c>
    </row>
    <row r="111" spans="1:7" ht="17.45" customHeight="1" x14ac:dyDescent="0.3">
      <c r="A111" s="30">
        <v>22100049</v>
      </c>
      <c r="B111" s="30">
        <v>0</v>
      </c>
      <c r="C111" s="30">
        <v>0</v>
      </c>
      <c r="D111" s="30">
        <v>0</v>
      </c>
      <c r="E111" s="9">
        <f t="shared" si="10"/>
        <v>0</v>
      </c>
      <c r="F111" s="2">
        <v>145</v>
      </c>
      <c r="G111" s="9">
        <f t="shared" si="9"/>
        <v>100</v>
      </c>
    </row>
    <row r="112" spans="1:7" x14ac:dyDescent="0.3">
      <c r="A112" s="30">
        <v>22100052</v>
      </c>
      <c r="B112" s="30">
        <v>0</v>
      </c>
      <c r="C112" s="30">
        <v>0</v>
      </c>
      <c r="D112" s="30">
        <v>0</v>
      </c>
      <c r="E112" s="9">
        <f t="shared" si="10"/>
        <v>0</v>
      </c>
      <c r="F112" s="2">
        <v>145</v>
      </c>
      <c r="G112" s="9">
        <f t="shared" si="9"/>
        <v>100</v>
      </c>
    </row>
    <row r="113" spans="1:7" x14ac:dyDescent="0.3">
      <c r="A113" s="30">
        <v>22100060</v>
      </c>
      <c r="B113" s="30">
        <v>0</v>
      </c>
      <c r="C113" s="30">
        <v>0</v>
      </c>
      <c r="D113" s="30">
        <v>0</v>
      </c>
      <c r="E113" s="9">
        <f t="shared" si="10"/>
        <v>0</v>
      </c>
      <c r="F113" s="2">
        <v>145</v>
      </c>
      <c r="G113" s="9">
        <f t="shared" si="9"/>
        <v>100</v>
      </c>
    </row>
    <row r="114" spans="1:7" x14ac:dyDescent="0.3">
      <c r="A114" s="30">
        <v>22100061</v>
      </c>
      <c r="B114" s="30">
        <v>0</v>
      </c>
      <c r="C114" s="30">
        <v>0</v>
      </c>
      <c r="D114" s="30">
        <v>0</v>
      </c>
      <c r="E114" s="9">
        <f t="shared" si="10"/>
        <v>0</v>
      </c>
      <c r="F114" s="2">
        <v>145</v>
      </c>
      <c r="G114" s="9">
        <f t="shared" si="9"/>
        <v>100</v>
      </c>
    </row>
    <row r="115" spans="1:7" x14ac:dyDescent="0.3">
      <c r="A115" s="30">
        <v>22100063</v>
      </c>
      <c r="B115" s="30">
        <v>0</v>
      </c>
      <c r="C115" s="30">
        <v>0</v>
      </c>
      <c r="D115" s="30">
        <v>0</v>
      </c>
      <c r="E115" s="9">
        <f t="shared" si="10"/>
        <v>0</v>
      </c>
      <c r="F115" s="2">
        <v>145</v>
      </c>
      <c r="G115" s="9">
        <f t="shared" si="9"/>
        <v>100</v>
      </c>
    </row>
    <row r="116" spans="1:7" x14ac:dyDescent="0.3">
      <c r="A116" s="30">
        <v>22100064</v>
      </c>
      <c r="B116" s="30">
        <v>0</v>
      </c>
      <c r="C116" s="30">
        <v>0</v>
      </c>
      <c r="D116" s="30">
        <v>0</v>
      </c>
      <c r="E116" s="9">
        <f t="shared" si="10"/>
        <v>0</v>
      </c>
      <c r="F116" s="2">
        <v>145</v>
      </c>
      <c r="G116" s="9">
        <f t="shared" si="9"/>
        <v>100</v>
      </c>
    </row>
    <row r="117" spans="1:7" x14ac:dyDescent="0.3">
      <c r="A117" s="30">
        <v>22100066</v>
      </c>
      <c r="B117" s="30">
        <v>0</v>
      </c>
      <c r="C117" s="30">
        <v>0</v>
      </c>
      <c r="D117" s="30">
        <v>0</v>
      </c>
      <c r="E117" s="9">
        <f t="shared" si="10"/>
        <v>0</v>
      </c>
      <c r="F117" s="2">
        <v>145</v>
      </c>
      <c r="G117" s="9">
        <f t="shared" si="9"/>
        <v>100</v>
      </c>
    </row>
    <row r="118" spans="1:7" x14ac:dyDescent="0.3">
      <c r="A118" s="30">
        <v>22100067</v>
      </c>
      <c r="B118" s="30">
        <v>0</v>
      </c>
      <c r="C118" s="30">
        <v>0</v>
      </c>
      <c r="D118" s="30">
        <v>0</v>
      </c>
      <c r="E118" s="9">
        <f t="shared" si="10"/>
        <v>0</v>
      </c>
      <c r="F118" s="2">
        <v>145</v>
      </c>
      <c r="G118" s="9">
        <f t="shared" si="9"/>
        <v>100</v>
      </c>
    </row>
    <row r="119" spans="1:7" x14ac:dyDescent="0.3">
      <c r="A119" s="30">
        <v>22100070</v>
      </c>
      <c r="B119" s="30">
        <v>0</v>
      </c>
      <c r="C119" s="30">
        <v>0</v>
      </c>
      <c r="D119" s="30">
        <v>0</v>
      </c>
      <c r="E119" s="9">
        <f t="shared" si="10"/>
        <v>0</v>
      </c>
      <c r="F119" s="2">
        <v>145</v>
      </c>
      <c r="G119" s="9">
        <f t="shared" si="9"/>
        <v>100</v>
      </c>
    </row>
    <row r="120" spans="1:7" x14ac:dyDescent="0.3">
      <c r="A120" s="30">
        <v>22100071</v>
      </c>
      <c r="B120" s="30">
        <v>0</v>
      </c>
      <c r="C120" s="30">
        <v>0</v>
      </c>
      <c r="D120" s="30">
        <v>0</v>
      </c>
      <c r="E120" s="9">
        <f t="shared" si="10"/>
        <v>0</v>
      </c>
      <c r="F120" s="2">
        <v>145</v>
      </c>
      <c r="G120" s="9">
        <f t="shared" si="9"/>
        <v>100</v>
      </c>
    </row>
    <row r="121" spans="1:7" x14ac:dyDescent="0.3">
      <c r="A121" s="30">
        <v>22100074</v>
      </c>
      <c r="B121" s="30">
        <v>0</v>
      </c>
      <c r="C121" s="30">
        <v>0</v>
      </c>
      <c r="D121" s="30">
        <v>0</v>
      </c>
      <c r="E121" s="9">
        <f t="shared" si="10"/>
        <v>0</v>
      </c>
      <c r="F121" s="2">
        <v>145</v>
      </c>
      <c r="G121" s="9">
        <f t="shared" si="9"/>
        <v>100</v>
      </c>
    </row>
    <row r="122" spans="1:7" x14ac:dyDescent="0.3">
      <c r="A122" s="30">
        <v>22100077</v>
      </c>
      <c r="B122" s="30">
        <v>0</v>
      </c>
      <c r="C122" s="30">
        <v>0</v>
      </c>
      <c r="D122" s="30">
        <v>0</v>
      </c>
      <c r="E122" s="9">
        <f t="shared" si="10"/>
        <v>0</v>
      </c>
      <c r="F122" s="2">
        <v>145</v>
      </c>
      <c r="G122" s="9">
        <f t="shared" si="9"/>
        <v>100</v>
      </c>
    </row>
    <row r="123" spans="1:7" x14ac:dyDescent="0.3">
      <c r="A123" s="30">
        <v>22100078</v>
      </c>
      <c r="B123" s="30">
        <v>0</v>
      </c>
      <c r="C123" s="30">
        <v>0</v>
      </c>
      <c r="D123" s="30">
        <v>0</v>
      </c>
      <c r="E123" s="9">
        <f t="shared" si="10"/>
        <v>0</v>
      </c>
      <c r="F123" s="2">
        <v>145</v>
      </c>
      <c r="G123" s="9">
        <f t="shared" si="9"/>
        <v>100</v>
      </c>
    </row>
    <row r="124" spans="1:7" x14ac:dyDescent="0.3">
      <c r="A124" s="30">
        <v>22100079</v>
      </c>
      <c r="B124" s="30">
        <v>0</v>
      </c>
      <c r="C124" s="30">
        <v>0</v>
      </c>
      <c r="D124" s="30">
        <v>0</v>
      </c>
      <c r="E124" s="9">
        <f t="shared" si="10"/>
        <v>0</v>
      </c>
      <c r="F124" s="2">
        <v>145</v>
      </c>
      <c r="G124" s="9">
        <f t="shared" si="9"/>
        <v>100</v>
      </c>
    </row>
    <row r="125" spans="1:7" x14ac:dyDescent="0.3">
      <c r="A125" s="30">
        <v>22100083</v>
      </c>
      <c r="B125" s="30">
        <v>0</v>
      </c>
      <c r="C125" s="30">
        <v>0</v>
      </c>
      <c r="D125" s="30">
        <v>0</v>
      </c>
      <c r="E125" s="9">
        <f t="shared" si="10"/>
        <v>0</v>
      </c>
      <c r="F125" s="2">
        <v>145</v>
      </c>
      <c r="G125" s="9">
        <f t="shared" si="9"/>
        <v>100</v>
      </c>
    </row>
    <row r="126" spans="1:7" x14ac:dyDescent="0.3">
      <c r="A126" s="30">
        <v>22100084</v>
      </c>
      <c r="B126" s="30">
        <v>0</v>
      </c>
      <c r="C126" s="30">
        <v>0</v>
      </c>
      <c r="D126" s="30">
        <v>0</v>
      </c>
      <c r="E126" s="9">
        <f t="shared" si="10"/>
        <v>0</v>
      </c>
      <c r="F126" s="2">
        <v>145</v>
      </c>
      <c r="G126" s="9">
        <f t="shared" si="9"/>
        <v>100</v>
      </c>
    </row>
    <row r="127" spans="1:7" x14ac:dyDescent="0.3">
      <c r="A127" s="30">
        <v>22100085</v>
      </c>
      <c r="B127" s="30">
        <v>0</v>
      </c>
      <c r="C127" s="30">
        <v>0</v>
      </c>
      <c r="D127" s="30">
        <v>0</v>
      </c>
      <c r="E127" s="9">
        <f t="shared" si="10"/>
        <v>0</v>
      </c>
      <c r="F127" s="2">
        <v>145</v>
      </c>
      <c r="G127" s="9">
        <f t="shared" si="9"/>
        <v>100</v>
      </c>
    </row>
    <row r="128" spans="1:7" x14ac:dyDescent="0.3">
      <c r="A128" s="30">
        <v>22100086</v>
      </c>
      <c r="B128" s="30">
        <v>0</v>
      </c>
      <c r="C128" s="30">
        <v>0</v>
      </c>
      <c r="D128" s="30">
        <v>0</v>
      </c>
      <c r="E128" s="9">
        <f t="shared" si="10"/>
        <v>0</v>
      </c>
      <c r="F128" s="2">
        <v>145</v>
      </c>
      <c r="G128" s="9">
        <f t="shared" si="9"/>
        <v>100</v>
      </c>
    </row>
    <row r="129" spans="1:7" x14ac:dyDescent="0.3">
      <c r="A129" s="30">
        <v>22100087</v>
      </c>
      <c r="B129" s="30">
        <v>0</v>
      </c>
      <c r="C129" s="30">
        <v>0</v>
      </c>
      <c r="D129" s="30">
        <v>0</v>
      </c>
      <c r="E129" s="9">
        <f t="shared" si="10"/>
        <v>0</v>
      </c>
      <c r="F129" s="2">
        <v>145</v>
      </c>
      <c r="G129" s="9">
        <f t="shared" si="9"/>
        <v>100</v>
      </c>
    </row>
    <row r="130" spans="1:7" x14ac:dyDescent="0.3">
      <c r="A130" s="30">
        <v>22100088</v>
      </c>
      <c r="B130" s="30">
        <v>0</v>
      </c>
      <c r="C130" s="30">
        <v>0</v>
      </c>
      <c r="D130" s="30">
        <v>0</v>
      </c>
      <c r="E130" s="9">
        <f t="shared" si="10"/>
        <v>0</v>
      </c>
      <c r="F130" s="2">
        <v>145</v>
      </c>
      <c r="G130" s="9">
        <f t="shared" si="9"/>
        <v>100</v>
      </c>
    </row>
    <row r="131" spans="1:7" x14ac:dyDescent="0.3">
      <c r="A131" s="30">
        <v>22100089</v>
      </c>
      <c r="B131" s="30">
        <v>0</v>
      </c>
      <c r="C131" s="30">
        <v>0</v>
      </c>
      <c r="D131" s="30">
        <v>0</v>
      </c>
      <c r="E131" s="9">
        <f t="shared" si="10"/>
        <v>0</v>
      </c>
      <c r="F131" s="2">
        <v>145</v>
      </c>
      <c r="G131" s="9">
        <f t="shared" si="9"/>
        <v>100</v>
      </c>
    </row>
    <row r="132" spans="1:7" x14ac:dyDescent="0.3">
      <c r="A132" s="30">
        <v>22100092</v>
      </c>
      <c r="B132" s="30">
        <v>0</v>
      </c>
      <c r="C132" s="30">
        <v>0</v>
      </c>
      <c r="D132" s="30">
        <v>0</v>
      </c>
      <c r="E132" s="9">
        <f t="shared" si="10"/>
        <v>0</v>
      </c>
      <c r="F132" s="2">
        <v>145</v>
      </c>
      <c r="G132" s="9">
        <f t="shared" si="9"/>
        <v>100</v>
      </c>
    </row>
    <row r="133" spans="1:7" x14ac:dyDescent="0.3">
      <c r="A133" s="30">
        <v>22100096</v>
      </c>
      <c r="B133" s="30">
        <v>0</v>
      </c>
      <c r="C133" s="30">
        <v>0</v>
      </c>
      <c r="D133" s="30">
        <v>0</v>
      </c>
      <c r="E133" s="9">
        <f t="shared" ref="E133:E164" si="11">AVERAGE(B133:D133)</f>
        <v>0</v>
      </c>
      <c r="F133" s="2">
        <v>145</v>
      </c>
      <c r="G133" s="9">
        <f t="shared" si="9"/>
        <v>100</v>
      </c>
    </row>
    <row r="134" spans="1:7" x14ac:dyDescent="0.3">
      <c r="A134" s="30">
        <v>22100097</v>
      </c>
      <c r="B134" s="30">
        <v>0</v>
      </c>
      <c r="C134" s="30">
        <v>0</v>
      </c>
      <c r="D134" s="30">
        <v>0</v>
      </c>
      <c r="E134" s="9">
        <f t="shared" si="11"/>
        <v>0</v>
      </c>
      <c r="F134" s="2">
        <v>145</v>
      </c>
      <c r="G134" s="9">
        <f t="shared" si="9"/>
        <v>100</v>
      </c>
    </row>
    <row r="135" spans="1:7" x14ac:dyDescent="0.3">
      <c r="A135" s="30">
        <v>22100100</v>
      </c>
      <c r="B135" s="30">
        <v>0</v>
      </c>
      <c r="C135" s="30">
        <v>0</v>
      </c>
      <c r="D135" s="30">
        <v>0</v>
      </c>
      <c r="E135" s="9">
        <f t="shared" si="11"/>
        <v>0</v>
      </c>
      <c r="F135" s="2">
        <v>145</v>
      </c>
      <c r="G135" s="9">
        <f t="shared" si="9"/>
        <v>100</v>
      </c>
    </row>
    <row r="136" spans="1:7" x14ac:dyDescent="0.3">
      <c r="A136" s="30">
        <v>22100101</v>
      </c>
      <c r="B136" s="30">
        <v>0</v>
      </c>
      <c r="C136" s="30">
        <v>0</v>
      </c>
      <c r="D136" s="30">
        <v>0</v>
      </c>
      <c r="E136" s="9">
        <f t="shared" si="11"/>
        <v>0</v>
      </c>
      <c r="F136" s="2">
        <v>145</v>
      </c>
      <c r="G136" s="9">
        <f t="shared" si="9"/>
        <v>100</v>
      </c>
    </row>
    <row r="137" spans="1:7" x14ac:dyDescent="0.3">
      <c r="A137" s="30">
        <v>22100107</v>
      </c>
      <c r="B137" s="30">
        <v>0</v>
      </c>
      <c r="C137" s="30">
        <v>0</v>
      </c>
      <c r="D137" s="30">
        <v>0</v>
      </c>
      <c r="E137" s="9">
        <f t="shared" si="11"/>
        <v>0</v>
      </c>
      <c r="F137" s="2">
        <v>145</v>
      </c>
      <c r="G137" s="9">
        <f t="shared" si="9"/>
        <v>100</v>
      </c>
    </row>
    <row r="138" spans="1:7" x14ac:dyDescent="0.3">
      <c r="A138" s="30">
        <v>22100108</v>
      </c>
      <c r="B138" s="30">
        <v>0</v>
      </c>
      <c r="C138" s="30">
        <v>0</v>
      </c>
      <c r="D138" s="30">
        <v>0</v>
      </c>
      <c r="E138" s="9">
        <f t="shared" si="11"/>
        <v>0</v>
      </c>
      <c r="F138" s="2">
        <v>145</v>
      </c>
      <c r="G138" s="9">
        <f t="shared" si="9"/>
        <v>100</v>
      </c>
    </row>
    <row r="139" spans="1:7" x14ac:dyDescent="0.3">
      <c r="A139" s="30">
        <v>22100109</v>
      </c>
      <c r="B139" s="30">
        <v>0</v>
      </c>
      <c r="C139" s="30">
        <v>0</v>
      </c>
      <c r="D139" s="30">
        <v>0</v>
      </c>
      <c r="E139" s="9">
        <f t="shared" si="11"/>
        <v>0</v>
      </c>
      <c r="F139" s="2">
        <v>145</v>
      </c>
      <c r="G139" s="9">
        <f t="shared" si="9"/>
        <v>100</v>
      </c>
    </row>
    <row r="140" spans="1:7" x14ac:dyDescent="0.3">
      <c r="A140" s="30">
        <v>22100113</v>
      </c>
      <c r="B140" s="30">
        <v>0</v>
      </c>
      <c r="C140" s="30">
        <v>0</v>
      </c>
      <c r="D140" s="30">
        <v>0</v>
      </c>
      <c r="E140" s="9">
        <f t="shared" si="11"/>
        <v>0</v>
      </c>
      <c r="F140" s="2">
        <v>145</v>
      </c>
      <c r="G140" s="9">
        <f t="shared" si="9"/>
        <v>100</v>
      </c>
    </row>
    <row r="141" spans="1:7" x14ac:dyDescent="0.3">
      <c r="A141" s="30">
        <v>22100115</v>
      </c>
      <c r="B141" s="30">
        <v>0</v>
      </c>
      <c r="C141" s="30">
        <v>0</v>
      </c>
      <c r="D141" s="30">
        <v>0</v>
      </c>
      <c r="E141" s="9">
        <f t="shared" si="11"/>
        <v>0</v>
      </c>
      <c r="F141" s="2">
        <v>145</v>
      </c>
      <c r="G141" s="9">
        <f t="shared" si="9"/>
        <v>100</v>
      </c>
    </row>
    <row r="142" spans="1:7" x14ac:dyDescent="0.3">
      <c r="A142" s="30">
        <v>22100117</v>
      </c>
      <c r="B142" s="30">
        <v>0</v>
      </c>
      <c r="C142" s="30">
        <v>0</v>
      </c>
      <c r="D142" s="30">
        <v>0</v>
      </c>
      <c r="E142" s="9">
        <f t="shared" si="11"/>
        <v>0</v>
      </c>
      <c r="F142" s="2">
        <v>145</v>
      </c>
      <c r="G142" s="9">
        <f t="shared" si="9"/>
        <v>100</v>
      </c>
    </row>
    <row r="143" spans="1:7" x14ac:dyDescent="0.3">
      <c r="A143" s="2">
        <v>22100124</v>
      </c>
      <c r="B143" s="30">
        <v>0</v>
      </c>
      <c r="C143" s="30">
        <v>0</v>
      </c>
      <c r="D143" s="30">
        <v>0</v>
      </c>
      <c r="E143" s="9">
        <f t="shared" si="11"/>
        <v>0</v>
      </c>
      <c r="F143" s="2">
        <v>145</v>
      </c>
      <c r="G143" s="9">
        <f t="shared" si="9"/>
        <v>100</v>
      </c>
    </row>
    <row r="144" spans="1:7" x14ac:dyDescent="0.3">
      <c r="A144" s="2">
        <v>22100127</v>
      </c>
      <c r="B144" s="30">
        <v>0</v>
      </c>
      <c r="C144" s="30">
        <v>0</v>
      </c>
      <c r="D144" s="30">
        <v>0</v>
      </c>
      <c r="E144" s="9">
        <f t="shared" si="11"/>
        <v>0</v>
      </c>
      <c r="F144" s="2">
        <v>145</v>
      </c>
      <c r="G144" s="9">
        <f t="shared" si="9"/>
        <v>100</v>
      </c>
    </row>
    <row r="145" spans="1:7" x14ac:dyDescent="0.3">
      <c r="A145" s="2">
        <v>22100131</v>
      </c>
      <c r="B145" s="30">
        <v>0</v>
      </c>
      <c r="C145" s="30">
        <v>0</v>
      </c>
      <c r="D145" s="30">
        <v>0</v>
      </c>
      <c r="E145" s="9">
        <f t="shared" si="11"/>
        <v>0</v>
      </c>
      <c r="F145" s="2">
        <v>145</v>
      </c>
      <c r="G145" s="9">
        <f t="shared" si="9"/>
        <v>100</v>
      </c>
    </row>
    <row r="146" spans="1:7" x14ac:dyDescent="0.3">
      <c r="A146" s="2">
        <v>22100133</v>
      </c>
      <c r="B146" s="30">
        <v>0</v>
      </c>
      <c r="C146" s="30">
        <v>0</v>
      </c>
      <c r="D146" s="30">
        <v>0</v>
      </c>
      <c r="E146" s="9">
        <f t="shared" si="11"/>
        <v>0</v>
      </c>
      <c r="F146" s="2">
        <v>145</v>
      </c>
      <c r="G146" s="9">
        <f t="shared" si="9"/>
        <v>100</v>
      </c>
    </row>
    <row r="147" spans="1:7" x14ac:dyDescent="0.3">
      <c r="A147" s="2">
        <v>22100138</v>
      </c>
      <c r="B147" s="30">
        <v>0</v>
      </c>
      <c r="C147" s="30">
        <v>0</v>
      </c>
      <c r="D147" s="30">
        <v>0</v>
      </c>
      <c r="E147" s="9">
        <f t="shared" si="11"/>
        <v>0</v>
      </c>
      <c r="F147" s="2">
        <v>145</v>
      </c>
      <c r="G147" s="9">
        <f t="shared" si="9"/>
        <v>100</v>
      </c>
    </row>
    <row r="148" spans="1:7" x14ac:dyDescent="0.3">
      <c r="A148" s="2">
        <v>22100142</v>
      </c>
      <c r="B148" s="30">
        <v>0</v>
      </c>
      <c r="C148" s="30">
        <v>0</v>
      </c>
      <c r="D148" s="30">
        <v>0</v>
      </c>
      <c r="E148" s="9">
        <f t="shared" si="11"/>
        <v>0</v>
      </c>
      <c r="F148" s="2">
        <v>145</v>
      </c>
      <c r="G148" s="9">
        <f t="shared" si="9"/>
        <v>100</v>
      </c>
    </row>
    <row r="149" spans="1:7" x14ac:dyDescent="0.3">
      <c r="A149" s="2">
        <v>22100144</v>
      </c>
      <c r="B149" s="30">
        <v>0</v>
      </c>
      <c r="C149" s="30">
        <v>0</v>
      </c>
      <c r="D149" s="30">
        <v>0</v>
      </c>
      <c r="E149" s="9">
        <f t="shared" si="11"/>
        <v>0</v>
      </c>
      <c r="F149" s="2">
        <v>145</v>
      </c>
      <c r="G149" s="9">
        <f t="shared" si="9"/>
        <v>100</v>
      </c>
    </row>
  </sheetData>
  <mergeCells count="1">
    <mergeCell ref="A1:R2"/>
  </mergeCells>
  <phoneticPr fontId="1" type="noConversion"/>
  <conditionalFormatting sqref="P4:P62">
    <cfRule type="duplicateValues" dxfId="4" priority="43"/>
  </conditionalFormatting>
  <pageMargins left="1" right="1" top="1" bottom="1" header="0.5" footer="0.5"/>
  <pageSetup paperSize="9" scale="2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F8A91C-B924-476D-901E-8BC69CD1D4A0}">
  <sheetPr>
    <pageSetUpPr fitToPage="1"/>
  </sheetPr>
  <dimension ref="A1:O149"/>
  <sheetViews>
    <sheetView showGridLines="0" tabSelected="1" topLeftCell="A93" zoomScale="85" zoomScaleNormal="85" workbookViewId="0">
      <selection activeCell="S116" sqref="S116"/>
    </sheetView>
  </sheetViews>
  <sheetFormatPr defaultRowHeight="16.5" x14ac:dyDescent="0.3"/>
  <cols>
    <col min="1" max="1" width="11.875" customWidth="1"/>
  </cols>
  <sheetData>
    <row r="1" spans="1:15" ht="16.5" customHeight="1" x14ac:dyDescent="0.3">
      <c r="A1" s="34" t="s">
        <v>42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1:15" ht="18" customHeight="1" x14ac:dyDescent="0.3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4" spans="1:15" ht="17.25" thickBot="1" x14ac:dyDescent="0.35">
      <c r="A4" s="3" t="s">
        <v>11</v>
      </c>
      <c r="B4" s="18" t="s">
        <v>10</v>
      </c>
      <c r="C4" s="3" t="s">
        <v>9</v>
      </c>
      <c r="D4" s="3" t="s">
        <v>8</v>
      </c>
      <c r="M4" s="12" t="s">
        <v>7</v>
      </c>
      <c r="N4" s="11" t="s">
        <v>6</v>
      </c>
      <c r="O4" s="10" t="s">
        <v>5</v>
      </c>
    </row>
    <row r="5" spans="1:15" ht="17.45" customHeight="1" x14ac:dyDescent="0.3">
      <c r="A5" s="30">
        <v>22100039</v>
      </c>
      <c r="B5" s="30">
        <v>100</v>
      </c>
      <c r="C5" s="2">
        <v>1</v>
      </c>
      <c r="D5" s="9">
        <f>C5/90*100</f>
        <v>1.1111111111111112</v>
      </c>
      <c r="M5" s="29">
        <v>100</v>
      </c>
      <c r="N5" s="6">
        <f>FREQUENCY($B$5:$B$149,M5:M44)</f>
        <v>1</v>
      </c>
      <c r="O5" s="5">
        <f>N5</f>
        <v>1</v>
      </c>
    </row>
    <row r="6" spans="1:15" x14ac:dyDescent="0.3">
      <c r="A6" s="30">
        <v>22100003</v>
      </c>
      <c r="B6" s="30">
        <v>97.5</v>
      </c>
      <c r="C6" s="2">
        <v>2</v>
      </c>
      <c r="D6" s="9">
        <f t="shared" ref="D6:D69" si="0">C6/90*100</f>
        <v>2.2222222222222223</v>
      </c>
      <c r="M6" s="8">
        <v>97.5</v>
      </c>
      <c r="N6" s="6">
        <f t="shared" ref="N6:N44" si="1">FREQUENCY($B$5:$B$149,M6:M45)</f>
        <v>1</v>
      </c>
      <c r="O6" s="5">
        <f>O5+N6</f>
        <v>2</v>
      </c>
    </row>
    <row r="7" spans="1:15" x14ac:dyDescent="0.3">
      <c r="A7" s="30">
        <v>22100095</v>
      </c>
      <c r="B7" s="30">
        <v>92.5</v>
      </c>
      <c r="C7" s="2">
        <v>3</v>
      </c>
      <c r="D7" s="9">
        <f t="shared" si="0"/>
        <v>3.3333333333333335</v>
      </c>
      <c r="M7" s="8">
        <v>95</v>
      </c>
      <c r="N7" s="6">
        <f t="shared" si="1"/>
        <v>0</v>
      </c>
      <c r="O7" s="5">
        <f>O6+N7</f>
        <v>2</v>
      </c>
    </row>
    <row r="8" spans="1:15" x14ac:dyDescent="0.3">
      <c r="A8" s="30">
        <v>22100062</v>
      </c>
      <c r="B8" s="30">
        <v>87.5</v>
      </c>
      <c r="C8" s="2">
        <v>4</v>
      </c>
      <c r="D8" s="9">
        <f t="shared" si="0"/>
        <v>4.4444444444444446</v>
      </c>
      <c r="M8" s="7">
        <v>92.5</v>
      </c>
      <c r="N8" s="6">
        <f t="shared" si="1"/>
        <v>1</v>
      </c>
      <c r="O8" s="5">
        <f t="shared" ref="O8:O45" si="2">O7+N8</f>
        <v>3</v>
      </c>
    </row>
    <row r="9" spans="1:15" x14ac:dyDescent="0.3">
      <c r="A9" s="2">
        <v>22100121</v>
      </c>
      <c r="B9" s="30">
        <v>87.5</v>
      </c>
      <c r="C9" s="2">
        <v>4</v>
      </c>
      <c r="D9" s="9">
        <f t="shared" si="0"/>
        <v>4.4444444444444446</v>
      </c>
      <c r="M9" s="8">
        <v>90</v>
      </c>
      <c r="N9" s="6">
        <f t="shared" si="1"/>
        <v>0</v>
      </c>
      <c r="O9" s="5">
        <f t="shared" si="2"/>
        <v>3</v>
      </c>
    </row>
    <row r="10" spans="1:15" x14ac:dyDescent="0.3">
      <c r="A10" s="30">
        <v>22100008</v>
      </c>
      <c r="B10" s="30">
        <v>85</v>
      </c>
      <c r="C10" s="2">
        <v>6</v>
      </c>
      <c r="D10" s="9">
        <f t="shared" si="0"/>
        <v>6.666666666666667</v>
      </c>
      <c r="M10" s="8">
        <v>87.5</v>
      </c>
      <c r="N10" s="6">
        <f t="shared" si="1"/>
        <v>2</v>
      </c>
      <c r="O10" s="5">
        <f t="shared" si="2"/>
        <v>5</v>
      </c>
    </row>
    <row r="11" spans="1:15" ht="17.45" customHeight="1" x14ac:dyDescent="0.3">
      <c r="A11" s="30">
        <v>22100093</v>
      </c>
      <c r="B11" s="30">
        <v>85</v>
      </c>
      <c r="C11" s="2">
        <v>6</v>
      </c>
      <c r="D11" s="9">
        <f t="shared" si="0"/>
        <v>6.666666666666667</v>
      </c>
      <c r="M11" s="7">
        <v>85</v>
      </c>
      <c r="N11" s="6">
        <f t="shared" si="1"/>
        <v>3</v>
      </c>
      <c r="O11" s="5">
        <f t="shared" si="2"/>
        <v>8</v>
      </c>
    </row>
    <row r="12" spans="1:15" x14ac:dyDescent="0.3">
      <c r="A12" s="30">
        <v>22100098</v>
      </c>
      <c r="B12" s="30">
        <v>85</v>
      </c>
      <c r="C12" s="2">
        <v>6</v>
      </c>
      <c r="D12" s="9">
        <f t="shared" si="0"/>
        <v>6.666666666666667</v>
      </c>
      <c r="M12" s="8">
        <v>82.5</v>
      </c>
      <c r="N12" s="6">
        <f t="shared" si="1"/>
        <v>4</v>
      </c>
      <c r="O12" s="5">
        <f t="shared" si="2"/>
        <v>12</v>
      </c>
    </row>
    <row r="13" spans="1:15" ht="17.45" customHeight="1" x14ac:dyDescent="0.3">
      <c r="A13" s="30">
        <v>22100090</v>
      </c>
      <c r="B13" s="30">
        <v>82.5</v>
      </c>
      <c r="C13" s="2">
        <v>9</v>
      </c>
      <c r="D13" s="9">
        <f t="shared" si="0"/>
        <v>10</v>
      </c>
      <c r="M13" s="8">
        <v>80</v>
      </c>
      <c r="N13" s="6">
        <f t="shared" si="1"/>
        <v>2</v>
      </c>
      <c r="O13" s="5">
        <f t="shared" si="2"/>
        <v>14</v>
      </c>
    </row>
    <row r="14" spans="1:15" ht="17.45" customHeight="1" x14ac:dyDescent="0.3">
      <c r="A14" s="30">
        <v>22100091</v>
      </c>
      <c r="B14" s="30">
        <v>82.5</v>
      </c>
      <c r="C14" s="2">
        <v>9</v>
      </c>
      <c r="D14" s="9">
        <f t="shared" si="0"/>
        <v>10</v>
      </c>
      <c r="M14" s="7">
        <v>77.5</v>
      </c>
      <c r="N14" s="6">
        <f t="shared" si="1"/>
        <v>2</v>
      </c>
      <c r="O14" s="5">
        <f t="shared" si="2"/>
        <v>16</v>
      </c>
    </row>
    <row r="15" spans="1:15" x14ac:dyDescent="0.3">
      <c r="A15" s="30">
        <v>22100111</v>
      </c>
      <c r="B15" s="30">
        <v>82.5</v>
      </c>
      <c r="C15" s="2">
        <v>9</v>
      </c>
      <c r="D15" s="9">
        <f t="shared" si="0"/>
        <v>10</v>
      </c>
      <c r="M15" s="8">
        <v>75</v>
      </c>
      <c r="N15" s="6">
        <f t="shared" si="1"/>
        <v>7</v>
      </c>
      <c r="O15" s="5">
        <f t="shared" si="2"/>
        <v>23</v>
      </c>
    </row>
    <row r="16" spans="1:15" x14ac:dyDescent="0.3">
      <c r="A16" s="2">
        <v>22100135</v>
      </c>
      <c r="B16" s="30">
        <v>82.5</v>
      </c>
      <c r="C16" s="2">
        <v>9</v>
      </c>
      <c r="D16" s="9">
        <f t="shared" si="0"/>
        <v>10</v>
      </c>
      <c r="M16" s="8">
        <v>72.5</v>
      </c>
      <c r="N16" s="6">
        <f t="shared" si="1"/>
        <v>4</v>
      </c>
      <c r="O16" s="5">
        <f t="shared" si="2"/>
        <v>27</v>
      </c>
    </row>
    <row r="17" spans="1:15" x14ac:dyDescent="0.3">
      <c r="A17" s="30">
        <v>22100054</v>
      </c>
      <c r="B17" s="30">
        <v>80</v>
      </c>
      <c r="C17" s="2">
        <v>13</v>
      </c>
      <c r="D17" s="9">
        <f t="shared" si="0"/>
        <v>14.444444444444443</v>
      </c>
      <c r="M17" s="7">
        <v>70</v>
      </c>
      <c r="N17" s="6">
        <f t="shared" si="1"/>
        <v>4</v>
      </c>
      <c r="O17" s="5">
        <f t="shared" si="2"/>
        <v>31</v>
      </c>
    </row>
    <row r="18" spans="1:15" x14ac:dyDescent="0.3">
      <c r="A18" s="2">
        <v>22100136</v>
      </c>
      <c r="B18" s="30">
        <v>80</v>
      </c>
      <c r="C18" s="2">
        <v>13</v>
      </c>
      <c r="D18" s="9">
        <f t="shared" si="0"/>
        <v>14.444444444444443</v>
      </c>
      <c r="M18" s="8">
        <v>67.5</v>
      </c>
      <c r="N18" s="6">
        <f t="shared" si="1"/>
        <v>3</v>
      </c>
      <c r="O18" s="5">
        <f t="shared" si="2"/>
        <v>34</v>
      </c>
    </row>
    <row r="19" spans="1:15" ht="17.45" customHeight="1" x14ac:dyDescent="0.3">
      <c r="A19" s="30">
        <v>22100010</v>
      </c>
      <c r="B19" s="30">
        <v>77.5</v>
      </c>
      <c r="C19" s="2">
        <v>15</v>
      </c>
      <c r="D19" s="9">
        <f t="shared" si="0"/>
        <v>16.666666666666664</v>
      </c>
      <c r="M19" s="8">
        <v>65</v>
      </c>
      <c r="N19" s="6">
        <f t="shared" si="1"/>
        <v>5</v>
      </c>
      <c r="O19" s="5">
        <f t="shared" si="2"/>
        <v>39</v>
      </c>
    </row>
    <row r="20" spans="1:15" ht="17.45" customHeight="1" x14ac:dyDescent="0.3">
      <c r="A20" s="2">
        <v>22100119</v>
      </c>
      <c r="B20" s="30">
        <v>77.5</v>
      </c>
      <c r="C20" s="2">
        <v>15</v>
      </c>
      <c r="D20" s="9">
        <f t="shared" si="0"/>
        <v>16.666666666666664</v>
      </c>
      <c r="M20" s="7">
        <v>62.5</v>
      </c>
      <c r="N20" s="6">
        <f t="shared" si="1"/>
        <v>8</v>
      </c>
      <c r="O20" s="5">
        <f t="shared" si="2"/>
        <v>47</v>
      </c>
    </row>
    <row r="21" spans="1:15" x14ac:dyDescent="0.3">
      <c r="A21" s="30">
        <v>22100014</v>
      </c>
      <c r="B21" s="30">
        <v>75</v>
      </c>
      <c r="C21" s="2">
        <v>17</v>
      </c>
      <c r="D21" s="9">
        <f t="shared" si="0"/>
        <v>18.888888888888889</v>
      </c>
      <c r="M21" s="8">
        <v>60</v>
      </c>
      <c r="N21" s="6">
        <f t="shared" si="1"/>
        <v>3</v>
      </c>
      <c r="O21" s="5">
        <f t="shared" si="2"/>
        <v>50</v>
      </c>
    </row>
    <row r="22" spans="1:15" x14ac:dyDescent="0.3">
      <c r="A22" s="30">
        <v>22100023</v>
      </c>
      <c r="B22" s="30">
        <v>75</v>
      </c>
      <c r="C22" s="2">
        <v>17</v>
      </c>
      <c r="D22" s="9">
        <f t="shared" si="0"/>
        <v>18.888888888888889</v>
      </c>
      <c r="M22" s="8">
        <v>57.5</v>
      </c>
      <c r="N22" s="6">
        <f t="shared" si="1"/>
        <v>4</v>
      </c>
      <c r="O22" s="5">
        <f t="shared" si="2"/>
        <v>54</v>
      </c>
    </row>
    <row r="23" spans="1:15" x14ac:dyDescent="0.3">
      <c r="A23" s="30">
        <v>22100034</v>
      </c>
      <c r="B23" s="30">
        <v>75</v>
      </c>
      <c r="C23" s="2">
        <v>17</v>
      </c>
      <c r="D23" s="9">
        <f t="shared" si="0"/>
        <v>18.888888888888889</v>
      </c>
      <c r="M23" s="7">
        <v>55</v>
      </c>
      <c r="N23" s="6">
        <f t="shared" si="1"/>
        <v>4</v>
      </c>
      <c r="O23" s="5">
        <f t="shared" si="2"/>
        <v>58</v>
      </c>
    </row>
    <row r="24" spans="1:15" x14ac:dyDescent="0.3">
      <c r="A24" s="30">
        <v>22100037</v>
      </c>
      <c r="B24" s="30">
        <v>75</v>
      </c>
      <c r="C24" s="2">
        <v>17</v>
      </c>
      <c r="D24" s="9">
        <f t="shared" si="0"/>
        <v>18.888888888888889</v>
      </c>
      <c r="M24" s="8">
        <v>52.5</v>
      </c>
      <c r="N24" s="6">
        <f t="shared" si="1"/>
        <v>1</v>
      </c>
      <c r="O24" s="5">
        <f t="shared" si="2"/>
        <v>59</v>
      </c>
    </row>
    <row r="25" spans="1:15" x14ac:dyDescent="0.3">
      <c r="A25" s="30">
        <v>22100050</v>
      </c>
      <c r="B25" s="30">
        <v>75</v>
      </c>
      <c r="C25" s="2">
        <v>17</v>
      </c>
      <c r="D25" s="9">
        <f t="shared" si="0"/>
        <v>18.888888888888889</v>
      </c>
      <c r="M25" s="8">
        <v>50</v>
      </c>
      <c r="N25" s="6">
        <f t="shared" si="1"/>
        <v>4</v>
      </c>
      <c r="O25" s="5">
        <f t="shared" si="2"/>
        <v>63</v>
      </c>
    </row>
    <row r="26" spans="1:15" x14ac:dyDescent="0.3">
      <c r="A26" s="30">
        <v>22100069</v>
      </c>
      <c r="B26" s="30">
        <v>75</v>
      </c>
      <c r="C26" s="2">
        <v>17</v>
      </c>
      <c r="D26" s="9">
        <f t="shared" si="0"/>
        <v>18.888888888888889</v>
      </c>
      <c r="M26" s="7">
        <v>47.5</v>
      </c>
      <c r="N26" s="6">
        <f t="shared" si="1"/>
        <v>3</v>
      </c>
      <c r="O26" s="5">
        <f t="shared" si="2"/>
        <v>66</v>
      </c>
    </row>
    <row r="27" spans="1:15" x14ac:dyDescent="0.3">
      <c r="A27" s="2">
        <v>22100134</v>
      </c>
      <c r="B27" s="30">
        <v>75</v>
      </c>
      <c r="C27" s="2">
        <v>17</v>
      </c>
      <c r="D27" s="9">
        <f t="shared" si="0"/>
        <v>18.888888888888889</v>
      </c>
      <c r="M27" s="8">
        <v>45</v>
      </c>
      <c r="N27" s="6">
        <f t="shared" si="1"/>
        <v>5</v>
      </c>
      <c r="O27" s="5">
        <f t="shared" si="2"/>
        <v>71</v>
      </c>
    </row>
    <row r="28" spans="1:15" x14ac:dyDescent="0.3">
      <c r="A28" s="30">
        <v>22100018</v>
      </c>
      <c r="B28" s="30">
        <v>72.5</v>
      </c>
      <c r="C28" s="2">
        <v>24</v>
      </c>
      <c r="D28" s="9">
        <f t="shared" si="0"/>
        <v>26.666666666666668</v>
      </c>
      <c r="M28" s="8">
        <v>42.5</v>
      </c>
      <c r="N28" s="6">
        <f t="shared" si="1"/>
        <v>2</v>
      </c>
      <c r="O28" s="5">
        <f t="shared" si="2"/>
        <v>73</v>
      </c>
    </row>
    <row r="29" spans="1:15" ht="17.45" customHeight="1" x14ac:dyDescent="0.3">
      <c r="A29" s="30">
        <v>22100042</v>
      </c>
      <c r="B29" s="30">
        <v>72.5</v>
      </c>
      <c r="C29" s="2">
        <v>24</v>
      </c>
      <c r="D29" s="9">
        <f t="shared" si="0"/>
        <v>26.666666666666668</v>
      </c>
      <c r="M29" s="7">
        <v>40</v>
      </c>
      <c r="N29" s="6">
        <f t="shared" si="1"/>
        <v>1</v>
      </c>
      <c r="O29" s="5">
        <f t="shared" si="2"/>
        <v>74</v>
      </c>
    </row>
    <row r="30" spans="1:15" x14ac:dyDescent="0.3">
      <c r="A30" s="2">
        <v>22100120</v>
      </c>
      <c r="B30" s="30">
        <v>72.5</v>
      </c>
      <c r="C30" s="2">
        <v>24</v>
      </c>
      <c r="D30" s="9">
        <f t="shared" si="0"/>
        <v>26.666666666666668</v>
      </c>
      <c r="M30" s="8">
        <v>37.5</v>
      </c>
      <c r="N30" s="6">
        <f t="shared" si="1"/>
        <v>2</v>
      </c>
      <c r="O30" s="5">
        <f t="shared" si="2"/>
        <v>76</v>
      </c>
    </row>
    <row r="31" spans="1:15" x14ac:dyDescent="0.3">
      <c r="A31" s="2">
        <v>22100125</v>
      </c>
      <c r="B31" s="30">
        <v>72.5</v>
      </c>
      <c r="C31" s="2">
        <v>24</v>
      </c>
      <c r="D31" s="9">
        <f t="shared" si="0"/>
        <v>26.666666666666668</v>
      </c>
      <c r="M31" s="8">
        <v>35</v>
      </c>
      <c r="N31" s="6">
        <f t="shared" si="1"/>
        <v>2</v>
      </c>
      <c r="O31" s="5">
        <f t="shared" si="2"/>
        <v>78</v>
      </c>
    </row>
    <row r="32" spans="1:15" ht="17.45" customHeight="1" x14ac:dyDescent="0.3">
      <c r="A32" s="30">
        <v>22100045</v>
      </c>
      <c r="B32" s="30">
        <v>70</v>
      </c>
      <c r="C32" s="2">
        <v>28</v>
      </c>
      <c r="D32" s="9">
        <f t="shared" si="0"/>
        <v>31.111111111111111</v>
      </c>
      <c r="M32" s="7">
        <v>32.5</v>
      </c>
      <c r="N32" s="6">
        <f t="shared" si="1"/>
        <v>3</v>
      </c>
      <c r="O32" s="5">
        <f t="shared" si="2"/>
        <v>81</v>
      </c>
    </row>
    <row r="33" spans="1:15" ht="17.45" customHeight="1" x14ac:dyDescent="0.3">
      <c r="A33" s="30">
        <v>22100051</v>
      </c>
      <c r="B33" s="30">
        <v>70</v>
      </c>
      <c r="C33" s="2">
        <v>28</v>
      </c>
      <c r="D33" s="9">
        <f t="shared" si="0"/>
        <v>31.111111111111111</v>
      </c>
      <c r="M33" s="8">
        <v>30</v>
      </c>
      <c r="N33" s="6">
        <f t="shared" si="1"/>
        <v>3</v>
      </c>
      <c r="O33" s="5">
        <f t="shared" si="2"/>
        <v>84</v>
      </c>
    </row>
    <row r="34" spans="1:15" x14ac:dyDescent="0.3">
      <c r="A34" s="30">
        <v>22100053</v>
      </c>
      <c r="B34" s="30">
        <v>70</v>
      </c>
      <c r="C34" s="2">
        <v>28</v>
      </c>
      <c r="D34" s="9">
        <f t="shared" si="0"/>
        <v>31.111111111111111</v>
      </c>
      <c r="M34" s="8">
        <v>27.5</v>
      </c>
      <c r="N34" s="6">
        <f t="shared" si="1"/>
        <v>1</v>
      </c>
      <c r="O34" s="5">
        <f t="shared" si="2"/>
        <v>85</v>
      </c>
    </row>
    <row r="35" spans="1:15" ht="17.45" customHeight="1" x14ac:dyDescent="0.3">
      <c r="A35" s="30">
        <v>22100076</v>
      </c>
      <c r="B35" s="30">
        <v>70</v>
      </c>
      <c r="C35" s="2">
        <v>28</v>
      </c>
      <c r="D35" s="9">
        <f t="shared" si="0"/>
        <v>31.111111111111111</v>
      </c>
      <c r="M35" s="7">
        <v>25</v>
      </c>
      <c r="N35" s="6">
        <f t="shared" si="1"/>
        <v>1</v>
      </c>
      <c r="O35" s="5">
        <f t="shared" si="2"/>
        <v>86</v>
      </c>
    </row>
    <row r="36" spans="1:15" x14ac:dyDescent="0.3">
      <c r="A36" s="30">
        <v>22100104</v>
      </c>
      <c r="B36" s="30">
        <v>67.5</v>
      </c>
      <c r="C36" s="2">
        <v>32</v>
      </c>
      <c r="D36" s="9">
        <f t="shared" si="0"/>
        <v>35.555555555555557</v>
      </c>
      <c r="M36" s="8">
        <v>22.5</v>
      </c>
      <c r="N36" s="6">
        <f t="shared" si="1"/>
        <v>0</v>
      </c>
      <c r="O36" s="5">
        <f t="shared" si="2"/>
        <v>86</v>
      </c>
    </row>
    <row r="37" spans="1:15" x14ac:dyDescent="0.3">
      <c r="A37" s="30">
        <v>22100112</v>
      </c>
      <c r="B37" s="30">
        <v>67.5</v>
      </c>
      <c r="C37" s="2">
        <v>32</v>
      </c>
      <c r="D37" s="9">
        <f t="shared" si="0"/>
        <v>35.555555555555557</v>
      </c>
      <c r="M37" s="8">
        <v>20</v>
      </c>
      <c r="N37" s="6">
        <f t="shared" si="1"/>
        <v>1</v>
      </c>
      <c r="O37" s="5">
        <f t="shared" si="2"/>
        <v>87</v>
      </c>
    </row>
    <row r="38" spans="1:15" ht="17.45" customHeight="1" x14ac:dyDescent="0.3">
      <c r="A38" s="2">
        <v>22100122</v>
      </c>
      <c r="B38" s="30">
        <v>67.5</v>
      </c>
      <c r="C38" s="2">
        <v>32</v>
      </c>
      <c r="D38" s="9">
        <f t="shared" si="0"/>
        <v>35.555555555555557</v>
      </c>
      <c r="M38" s="7">
        <v>17.5</v>
      </c>
      <c r="N38" s="6">
        <f t="shared" si="1"/>
        <v>1</v>
      </c>
      <c r="O38" s="5">
        <f t="shared" si="2"/>
        <v>88</v>
      </c>
    </row>
    <row r="39" spans="1:15" ht="17.45" customHeight="1" x14ac:dyDescent="0.3">
      <c r="A39" s="30">
        <v>22100007</v>
      </c>
      <c r="B39" s="30">
        <v>65</v>
      </c>
      <c r="C39" s="2">
        <v>35</v>
      </c>
      <c r="D39" s="9">
        <f t="shared" si="0"/>
        <v>38.888888888888893</v>
      </c>
      <c r="M39" s="8">
        <v>15</v>
      </c>
      <c r="N39" s="6">
        <f t="shared" si="1"/>
        <v>0</v>
      </c>
      <c r="O39" s="5">
        <f t="shared" si="2"/>
        <v>88</v>
      </c>
    </row>
    <row r="40" spans="1:15" x14ac:dyDescent="0.3">
      <c r="A40" s="30">
        <v>22100011</v>
      </c>
      <c r="B40" s="30">
        <v>65</v>
      </c>
      <c r="C40" s="2">
        <v>35</v>
      </c>
      <c r="D40" s="9">
        <f t="shared" si="0"/>
        <v>38.888888888888893</v>
      </c>
      <c r="M40" s="8">
        <v>12.5</v>
      </c>
      <c r="N40" s="6">
        <f t="shared" si="1"/>
        <v>0</v>
      </c>
      <c r="O40" s="5">
        <f t="shared" si="2"/>
        <v>88</v>
      </c>
    </row>
    <row r="41" spans="1:15" ht="17.45" customHeight="1" x14ac:dyDescent="0.3">
      <c r="A41" s="30">
        <v>22100040</v>
      </c>
      <c r="B41" s="30">
        <v>65</v>
      </c>
      <c r="C41" s="2">
        <v>35</v>
      </c>
      <c r="D41" s="9">
        <f t="shared" si="0"/>
        <v>38.888888888888893</v>
      </c>
      <c r="M41" s="7">
        <v>10</v>
      </c>
      <c r="N41" s="6">
        <f t="shared" si="1"/>
        <v>0</v>
      </c>
      <c r="O41" s="5">
        <f t="shared" si="2"/>
        <v>88</v>
      </c>
    </row>
    <row r="42" spans="1:15" x14ac:dyDescent="0.3">
      <c r="A42" s="30">
        <v>22100059</v>
      </c>
      <c r="B42" s="30">
        <v>65</v>
      </c>
      <c r="C42" s="2">
        <v>35</v>
      </c>
      <c r="D42" s="9">
        <f t="shared" si="0"/>
        <v>38.888888888888893</v>
      </c>
      <c r="M42" s="8">
        <v>7.5</v>
      </c>
      <c r="N42" s="6">
        <f t="shared" si="1"/>
        <v>0</v>
      </c>
      <c r="O42" s="5">
        <f t="shared" si="2"/>
        <v>88</v>
      </c>
    </row>
    <row r="43" spans="1:15" x14ac:dyDescent="0.3">
      <c r="A43" s="30">
        <v>22100103</v>
      </c>
      <c r="B43" s="30">
        <v>65</v>
      </c>
      <c r="C43" s="2">
        <v>35</v>
      </c>
      <c r="D43" s="9">
        <f t="shared" si="0"/>
        <v>38.888888888888893</v>
      </c>
      <c r="M43" s="8">
        <v>5</v>
      </c>
      <c r="N43" s="6">
        <f t="shared" si="1"/>
        <v>0</v>
      </c>
      <c r="O43" s="5">
        <f t="shared" si="2"/>
        <v>88</v>
      </c>
    </row>
    <row r="44" spans="1:15" ht="17.45" customHeight="1" x14ac:dyDescent="0.3">
      <c r="A44" s="30">
        <v>22100001</v>
      </c>
      <c r="B44" s="30">
        <v>62.5</v>
      </c>
      <c r="C44" s="2">
        <v>40</v>
      </c>
      <c r="D44" s="9">
        <f t="shared" si="0"/>
        <v>44.444444444444443</v>
      </c>
      <c r="M44" s="7">
        <v>2.5</v>
      </c>
      <c r="N44" s="6">
        <f t="shared" si="1"/>
        <v>1</v>
      </c>
      <c r="O44" s="5">
        <f t="shared" si="2"/>
        <v>89</v>
      </c>
    </row>
    <row r="45" spans="1:15" x14ac:dyDescent="0.3">
      <c r="A45" s="30">
        <v>22100031</v>
      </c>
      <c r="B45" s="30">
        <v>62.5</v>
      </c>
      <c r="C45" s="2">
        <v>40</v>
      </c>
      <c r="D45" s="9">
        <f t="shared" si="0"/>
        <v>44.444444444444443</v>
      </c>
      <c r="M45" s="8">
        <v>0</v>
      </c>
      <c r="N45" s="6">
        <f>FREQUENCY($B$5:$B$149,M45:M84)</f>
        <v>56</v>
      </c>
      <c r="O45" s="5">
        <f t="shared" si="2"/>
        <v>145</v>
      </c>
    </row>
    <row r="46" spans="1:15" ht="17.45" customHeight="1" x14ac:dyDescent="0.3">
      <c r="A46" s="30">
        <v>22100046</v>
      </c>
      <c r="B46" s="30">
        <v>62.5</v>
      </c>
      <c r="C46" s="2">
        <v>40</v>
      </c>
      <c r="D46" s="9">
        <f t="shared" si="0"/>
        <v>44.444444444444443</v>
      </c>
    </row>
    <row r="47" spans="1:15" x14ac:dyDescent="0.3">
      <c r="A47" s="30">
        <v>22100058</v>
      </c>
      <c r="B47" s="30">
        <v>62.5</v>
      </c>
      <c r="C47" s="2">
        <v>40</v>
      </c>
      <c r="D47" s="9">
        <f t="shared" si="0"/>
        <v>44.444444444444443</v>
      </c>
      <c r="M47" s="3" t="s">
        <v>4</v>
      </c>
      <c r="N47" s="2">
        <v>145</v>
      </c>
      <c r="O47" s="1" t="s">
        <v>3</v>
      </c>
    </row>
    <row r="48" spans="1:15" x14ac:dyDescent="0.3">
      <c r="A48" s="30">
        <v>22100072</v>
      </c>
      <c r="B48" s="30">
        <v>62.5</v>
      </c>
      <c r="C48" s="2">
        <v>40</v>
      </c>
      <c r="D48" s="9">
        <f t="shared" si="0"/>
        <v>44.444444444444443</v>
      </c>
      <c r="M48" s="3" t="s">
        <v>2</v>
      </c>
      <c r="N48" s="9">
        <v>59.47</v>
      </c>
      <c r="O48" s="1" t="s">
        <v>0</v>
      </c>
    </row>
    <row r="49" spans="1:15" ht="17.45" customHeight="1" x14ac:dyDescent="0.3">
      <c r="A49" s="30">
        <v>22100073</v>
      </c>
      <c r="B49" s="30">
        <v>62.5</v>
      </c>
      <c r="C49" s="2">
        <v>40</v>
      </c>
      <c r="D49" s="9">
        <f t="shared" si="0"/>
        <v>44.444444444444443</v>
      </c>
      <c r="M49" s="3" t="s">
        <v>1</v>
      </c>
      <c r="N49" s="2">
        <v>100</v>
      </c>
      <c r="O49" s="1" t="s">
        <v>0</v>
      </c>
    </row>
    <row r="50" spans="1:15" ht="17.45" customHeight="1" x14ac:dyDescent="0.3">
      <c r="A50" s="30">
        <v>22100082</v>
      </c>
      <c r="B50" s="30">
        <v>62.5</v>
      </c>
      <c r="C50" s="2">
        <v>40</v>
      </c>
      <c r="D50" s="9">
        <f t="shared" si="0"/>
        <v>44.444444444444443</v>
      </c>
    </row>
    <row r="51" spans="1:15" x14ac:dyDescent="0.3">
      <c r="A51" s="30">
        <v>22100102</v>
      </c>
      <c r="B51" s="30">
        <v>62.5</v>
      </c>
      <c r="C51" s="2">
        <v>40</v>
      </c>
      <c r="D51" s="9">
        <f t="shared" si="0"/>
        <v>44.444444444444443</v>
      </c>
    </row>
    <row r="52" spans="1:15" x14ac:dyDescent="0.3">
      <c r="A52" s="30">
        <v>22100009</v>
      </c>
      <c r="B52" s="30">
        <v>60</v>
      </c>
      <c r="C52" s="2">
        <v>48</v>
      </c>
      <c r="D52" s="9">
        <f t="shared" si="0"/>
        <v>53.333333333333336</v>
      </c>
    </row>
    <row r="53" spans="1:15" ht="17.45" customHeight="1" x14ac:dyDescent="0.3">
      <c r="A53" s="30">
        <v>22100041</v>
      </c>
      <c r="B53" s="30">
        <v>60</v>
      </c>
      <c r="C53" s="2">
        <v>48</v>
      </c>
      <c r="D53" s="9">
        <f t="shared" si="0"/>
        <v>53.333333333333336</v>
      </c>
    </row>
    <row r="54" spans="1:15" ht="17.45" customHeight="1" x14ac:dyDescent="0.3">
      <c r="A54" s="30">
        <v>22100047</v>
      </c>
      <c r="B54" s="30">
        <v>60</v>
      </c>
      <c r="C54" s="2">
        <v>48</v>
      </c>
      <c r="D54" s="9">
        <f t="shared" si="0"/>
        <v>53.333333333333336</v>
      </c>
    </row>
    <row r="55" spans="1:15" x14ac:dyDescent="0.3">
      <c r="A55" s="30">
        <v>22100013</v>
      </c>
      <c r="B55" s="30">
        <v>57.5</v>
      </c>
      <c r="C55" s="2">
        <v>51</v>
      </c>
      <c r="D55" s="9">
        <f t="shared" si="0"/>
        <v>56.666666666666664</v>
      </c>
    </row>
    <row r="56" spans="1:15" x14ac:dyDescent="0.3">
      <c r="A56" s="30">
        <v>22100038</v>
      </c>
      <c r="B56" s="30">
        <v>57.5</v>
      </c>
      <c r="C56" s="2">
        <v>51</v>
      </c>
      <c r="D56" s="9">
        <f t="shared" si="0"/>
        <v>56.666666666666664</v>
      </c>
    </row>
    <row r="57" spans="1:15" ht="17.45" customHeight="1" x14ac:dyDescent="0.3">
      <c r="A57" s="2">
        <v>22100126</v>
      </c>
      <c r="B57" s="30">
        <v>57.5</v>
      </c>
      <c r="C57" s="2">
        <v>51</v>
      </c>
      <c r="D57" s="9">
        <f t="shared" si="0"/>
        <v>56.666666666666664</v>
      </c>
    </row>
    <row r="58" spans="1:15" ht="17.45" customHeight="1" x14ac:dyDescent="0.3">
      <c r="A58" s="2">
        <v>22100139</v>
      </c>
      <c r="B58" s="30">
        <v>57.5</v>
      </c>
      <c r="C58" s="2">
        <v>51</v>
      </c>
      <c r="D58" s="9">
        <f t="shared" si="0"/>
        <v>56.666666666666664</v>
      </c>
    </row>
    <row r="59" spans="1:15" ht="17.45" customHeight="1" x14ac:dyDescent="0.3">
      <c r="A59" s="30">
        <v>22100055</v>
      </c>
      <c r="B59" s="30">
        <v>55</v>
      </c>
      <c r="C59" s="2">
        <v>55</v>
      </c>
      <c r="D59" s="9">
        <f t="shared" si="0"/>
        <v>61.111111111111114</v>
      </c>
    </row>
    <row r="60" spans="1:15" x14ac:dyDescent="0.3">
      <c r="A60" s="30">
        <v>22100065</v>
      </c>
      <c r="B60" s="30">
        <v>55</v>
      </c>
      <c r="C60" s="2">
        <v>55</v>
      </c>
      <c r="D60" s="9">
        <f t="shared" si="0"/>
        <v>61.111111111111114</v>
      </c>
    </row>
    <row r="61" spans="1:15" ht="17.45" customHeight="1" x14ac:dyDescent="0.3">
      <c r="A61" s="2">
        <v>22100118</v>
      </c>
      <c r="B61" s="30">
        <v>55</v>
      </c>
      <c r="C61" s="2">
        <v>55</v>
      </c>
      <c r="D61" s="9">
        <f t="shared" si="0"/>
        <v>61.111111111111114</v>
      </c>
    </row>
    <row r="62" spans="1:15" ht="17.45" customHeight="1" x14ac:dyDescent="0.3">
      <c r="A62" s="2">
        <v>22100140</v>
      </c>
      <c r="B62" s="30">
        <v>55</v>
      </c>
      <c r="C62" s="2">
        <v>55</v>
      </c>
      <c r="D62" s="9">
        <f t="shared" si="0"/>
        <v>61.111111111111114</v>
      </c>
    </row>
    <row r="63" spans="1:15" x14ac:dyDescent="0.3">
      <c r="A63" s="30">
        <v>22100016</v>
      </c>
      <c r="B63" s="30">
        <v>52.5</v>
      </c>
      <c r="C63" s="2">
        <v>59</v>
      </c>
      <c r="D63" s="9">
        <f t="shared" si="0"/>
        <v>65.555555555555557</v>
      </c>
    </row>
    <row r="64" spans="1:15" ht="17.45" customHeight="1" x14ac:dyDescent="0.3">
      <c r="A64" s="30">
        <v>22100020</v>
      </c>
      <c r="B64" s="30">
        <v>50</v>
      </c>
      <c r="C64" s="2">
        <v>60</v>
      </c>
      <c r="D64" s="9">
        <f t="shared" si="0"/>
        <v>66.666666666666657</v>
      </c>
    </row>
    <row r="65" spans="1:4" x14ac:dyDescent="0.3">
      <c r="A65" s="30">
        <v>22100056</v>
      </c>
      <c r="B65" s="30">
        <v>50</v>
      </c>
      <c r="C65" s="2">
        <v>60</v>
      </c>
      <c r="D65" s="9">
        <f t="shared" si="0"/>
        <v>66.666666666666657</v>
      </c>
    </row>
    <row r="66" spans="1:4" ht="17.45" customHeight="1" x14ac:dyDescent="0.3">
      <c r="A66" s="30">
        <v>22100057</v>
      </c>
      <c r="B66" s="30">
        <v>50</v>
      </c>
      <c r="C66" s="2">
        <v>60</v>
      </c>
      <c r="D66" s="9">
        <f t="shared" si="0"/>
        <v>66.666666666666657</v>
      </c>
    </row>
    <row r="67" spans="1:4" x14ac:dyDescent="0.3">
      <c r="A67" s="30">
        <v>22100110</v>
      </c>
      <c r="B67" s="30">
        <v>50</v>
      </c>
      <c r="C67" s="2">
        <v>60</v>
      </c>
      <c r="D67" s="9">
        <f t="shared" si="0"/>
        <v>66.666666666666657</v>
      </c>
    </row>
    <row r="68" spans="1:4" x14ac:dyDescent="0.3">
      <c r="A68" s="30">
        <v>22100106</v>
      </c>
      <c r="B68" s="30">
        <v>47.5</v>
      </c>
      <c r="C68" s="2">
        <v>64</v>
      </c>
      <c r="D68" s="9">
        <f t="shared" si="0"/>
        <v>71.111111111111114</v>
      </c>
    </row>
    <row r="69" spans="1:4" ht="17.45" customHeight="1" x14ac:dyDescent="0.3">
      <c r="A69" s="30">
        <v>22100114</v>
      </c>
      <c r="B69" s="30">
        <v>47.5</v>
      </c>
      <c r="C69" s="2">
        <v>64</v>
      </c>
      <c r="D69" s="9">
        <f t="shared" si="0"/>
        <v>71.111111111111114</v>
      </c>
    </row>
    <row r="70" spans="1:4" x14ac:dyDescent="0.3">
      <c r="A70" s="2">
        <v>22100130</v>
      </c>
      <c r="B70" s="30">
        <v>47.5</v>
      </c>
      <c r="C70" s="2">
        <v>64</v>
      </c>
      <c r="D70" s="9">
        <f t="shared" ref="D70:D93" si="3">C70/90*100</f>
        <v>71.111111111111114</v>
      </c>
    </row>
    <row r="71" spans="1:4" x14ac:dyDescent="0.3">
      <c r="A71" s="30">
        <v>22100029</v>
      </c>
      <c r="B71" s="30">
        <v>45</v>
      </c>
      <c r="C71" s="2">
        <v>67</v>
      </c>
      <c r="D71" s="9">
        <f t="shared" si="3"/>
        <v>74.444444444444443</v>
      </c>
    </row>
    <row r="72" spans="1:4" x14ac:dyDescent="0.3">
      <c r="A72" s="30">
        <v>22100035</v>
      </c>
      <c r="B72" s="30">
        <v>45</v>
      </c>
      <c r="C72" s="2">
        <v>67</v>
      </c>
      <c r="D72" s="9">
        <f t="shared" si="3"/>
        <v>74.444444444444443</v>
      </c>
    </row>
    <row r="73" spans="1:4" x14ac:dyDescent="0.3">
      <c r="A73" s="30">
        <v>22100094</v>
      </c>
      <c r="B73" s="30">
        <v>45</v>
      </c>
      <c r="C73" s="2">
        <v>67</v>
      </c>
      <c r="D73" s="9">
        <f t="shared" si="3"/>
        <v>74.444444444444443</v>
      </c>
    </row>
    <row r="74" spans="1:4" x14ac:dyDescent="0.3">
      <c r="A74" s="2">
        <v>22100132</v>
      </c>
      <c r="B74" s="30">
        <v>45</v>
      </c>
      <c r="C74" s="2">
        <v>67</v>
      </c>
      <c r="D74" s="9">
        <f t="shared" si="3"/>
        <v>74.444444444444443</v>
      </c>
    </row>
    <row r="75" spans="1:4" x14ac:dyDescent="0.3">
      <c r="A75" s="2">
        <v>22100137</v>
      </c>
      <c r="B75" s="30">
        <v>45</v>
      </c>
      <c r="C75" s="2">
        <v>67</v>
      </c>
      <c r="D75" s="9">
        <f t="shared" si="3"/>
        <v>74.444444444444443</v>
      </c>
    </row>
    <row r="76" spans="1:4" x14ac:dyDescent="0.3">
      <c r="A76" s="30">
        <v>22100075</v>
      </c>
      <c r="B76" s="30">
        <v>42.5</v>
      </c>
      <c r="C76" s="2">
        <v>72</v>
      </c>
      <c r="D76" s="9">
        <f t="shared" si="3"/>
        <v>80</v>
      </c>
    </row>
    <row r="77" spans="1:4" x14ac:dyDescent="0.3">
      <c r="A77" s="2">
        <v>22100143</v>
      </c>
      <c r="B77" s="30">
        <v>42.5</v>
      </c>
      <c r="C77" s="2">
        <v>72</v>
      </c>
      <c r="D77" s="9">
        <f t="shared" si="3"/>
        <v>80</v>
      </c>
    </row>
    <row r="78" spans="1:4" x14ac:dyDescent="0.3">
      <c r="A78" s="2">
        <v>22100128</v>
      </c>
      <c r="B78" s="30">
        <v>40</v>
      </c>
      <c r="C78" s="2">
        <v>74</v>
      </c>
      <c r="D78" s="9">
        <f t="shared" si="3"/>
        <v>82.222222222222214</v>
      </c>
    </row>
    <row r="79" spans="1:4" x14ac:dyDescent="0.3">
      <c r="A79" s="30">
        <v>22100105</v>
      </c>
      <c r="B79" s="30">
        <v>37.5</v>
      </c>
      <c r="C79" s="2">
        <v>75</v>
      </c>
      <c r="D79" s="9">
        <f t="shared" si="3"/>
        <v>83.333333333333343</v>
      </c>
    </row>
    <row r="80" spans="1:4" x14ac:dyDescent="0.3">
      <c r="A80" s="2">
        <v>22100145</v>
      </c>
      <c r="B80" s="30">
        <v>37.5</v>
      </c>
      <c r="C80" s="2">
        <v>75</v>
      </c>
      <c r="D80" s="9">
        <f t="shared" si="3"/>
        <v>83.333333333333343</v>
      </c>
    </row>
    <row r="81" spans="1:4" x14ac:dyDescent="0.3">
      <c r="A81" s="30">
        <v>22100043</v>
      </c>
      <c r="B81" s="30">
        <v>35</v>
      </c>
      <c r="C81" s="2">
        <v>77</v>
      </c>
      <c r="D81" s="9">
        <f t="shared" si="3"/>
        <v>85.555555555555557</v>
      </c>
    </row>
    <row r="82" spans="1:4" x14ac:dyDescent="0.3">
      <c r="A82" s="2">
        <v>22100123</v>
      </c>
      <c r="B82" s="30">
        <v>35</v>
      </c>
      <c r="C82" s="2">
        <v>77</v>
      </c>
      <c r="D82" s="9">
        <f t="shared" si="3"/>
        <v>85.555555555555557</v>
      </c>
    </row>
    <row r="83" spans="1:4" x14ac:dyDescent="0.3">
      <c r="A83" s="30">
        <v>22100015</v>
      </c>
      <c r="B83" s="30">
        <v>32.5</v>
      </c>
      <c r="C83" s="2">
        <v>79</v>
      </c>
      <c r="D83" s="9">
        <f t="shared" si="3"/>
        <v>87.777777777777771</v>
      </c>
    </row>
    <row r="84" spans="1:4" x14ac:dyDescent="0.3">
      <c r="A84" s="30">
        <v>22100017</v>
      </c>
      <c r="B84" s="30">
        <v>32.5</v>
      </c>
      <c r="C84" s="2">
        <v>79</v>
      </c>
      <c r="D84" s="9">
        <f t="shared" si="3"/>
        <v>87.777777777777771</v>
      </c>
    </row>
    <row r="85" spans="1:4" x14ac:dyDescent="0.3">
      <c r="A85" s="30">
        <v>22100099</v>
      </c>
      <c r="B85" s="30">
        <v>32.5</v>
      </c>
      <c r="C85" s="2">
        <v>79</v>
      </c>
      <c r="D85" s="9">
        <f t="shared" si="3"/>
        <v>87.777777777777771</v>
      </c>
    </row>
    <row r="86" spans="1:4" x14ac:dyDescent="0.3">
      <c r="A86" s="30">
        <v>22100068</v>
      </c>
      <c r="B86" s="30">
        <v>30</v>
      </c>
      <c r="C86" s="2">
        <v>82</v>
      </c>
      <c r="D86" s="9">
        <f t="shared" si="3"/>
        <v>91.111111111111114</v>
      </c>
    </row>
    <row r="87" spans="1:4" x14ac:dyDescent="0.3">
      <c r="A87" s="30">
        <v>22100081</v>
      </c>
      <c r="B87" s="30">
        <v>30</v>
      </c>
      <c r="C87" s="2">
        <v>82</v>
      </c>
      <c r="D87" s="9">
        <f t="shared" si="3"/>
        <v>91.111111111111114</v>
      </c>
    </row>
    <row r="88" spans="1:4" x14ac:dyDescent="0.3">
      <c r="A88" s="2">
        <v>22100129</v>
      </c>
      <c r="B88" s="30">
        <v>30</v>
      </c>
      <c r="C88" s="2">
        <v>82</v>
      </c>
      <c r="D88" s="9">
        <f t="shared" si="3"/>
        <v>91.111111111111114</v>
      </c>
    </row>
    <row r="89" spans="1:4" x14ac:dyDescent="0.3">
      <c r="A89" s="2">
        <v>22100141</v>
      </c>
      <c r="B89" s="30">
        <v>27.5</v>
      </c>
      <c r="C89" s="2">
        <v>85</v>
      </c>
      <c r="D89" s="9">
        <f t="shared" si="3"/>
        <v>94.444444444444443</v>
      </c>
    </row>
    <row r="90" spans="1:4" x14ac:dyDescent="0.3">
      <c r="A90" s="30">
        <v>22100021</v>
      </c>
      <c r="B90" s="30">
        <v>25</v>
      </c>
      <c r="C90" s="2">
        <v>86</v>
      </c>
      <c r="D90" s="9">
        <f t="shared" si="3"/>
        <v>95.555555555555557</v>
      </c>
    </row>
    <row r="91" spans="1:4" x14ac:dyDescent="0.3">
      <c r="A91" s="30">
        <v>22100024</v>
      </c>
      <c r="B91" s="30">
        <v>20</v>
      </c>
      <c r="C91" s="2">
        <v>87</v>
      </c>
      <c r="D91" s="9">
        <f t="shared" si="3"/>
        <v>96.666666666666671</v>
      </c>
    </row>
    <row r="92" spans="1:4" x14ac:dyDescent="0.3">
      <c r="A92" s="30">
        <v>22100116</v>
      </c>
      <c r="B92" s="30">
        <v>17.5</v>
      </c>
      <c r="C92" s="2">
        <v>88</v>
      </c>
      <c r="D92" s="9">
        <f t="shared" si="3"/>
        <v>97.777777777777771</v>
      </c>
    </row>
    <row r="93" spans="1:4" x14ac:dyDescent="0.3">
      <c r="A93" s="30">
        <v>22100080</v>
      </c>
      <c r="B93" s="30">
        <v>2.5</v>
      </c>
      <c r="C93" s="2">
        <v>89</v>
      </c>
      <c r="D93" s="9">
        <f t="shared" si="3"/>
        <v>98.888888888888886</v>
      </c>
    </row>
    <row r="94" spans="1:4" x14ac:dyDescent="0.3">
      <c r="A94" s="30">
        <v>22100002</v>
      </c>
      <c r="B94" s="30">
        <v>0</v>
      </c>
      <c r="C94" s="2">
        <v>145</v>
      </c>
      <c r="D94" s="9">
        <f>C94/145*100</f>
        <v>100</v>
      </c>
    </row>
    <row r="95" spans="1:4" x14ac:dyDescent="0.3">
      <c r="A95" s="30">
        <v>22100004</v>
      </c>
      <c r="B95" s="30">
        <v>0</v>
      </c>
      <c r="C95" s="2">
        <v>145</v>
      </c>
      <c r="D95" s="9">
        <f t="shared" ref="D95:D149" si="4">C95/145*100</f>
        <v>100</v>
      </c>
    </row>
    <row r="96" spans="1:4" x14ac:dyDescent="0.3">
      <c r="A96" s="30">
        <v>22100005</v>
      </c>
      <c r="B96" s="30">
        <v>0</v>
      </c>
      <c r="C96" s="2">
        <v>145</v>
      </c>
      <c r="D96" s="9">
        <f t="shared" si="4"/>
        <v>100</v>
      </c>
    </row>
    <row r="97" spans="1:4" x14ac:dyDescent="0.3">
      <c r="A97" s="30">
        <v>22100006</v>
      </c>
      <c r="B97" s="30">
        <v>0</v>
      </c>
      <c r="C97" s="2">
        <v>145</v>
      </c>
      <c r="D97" s="9">
        <f t="shared" si="4"/>
        <v>100</v>
      </c>
    </row>
    <row r="98" spans="1:4" x14ac:dyDescent="0.3">
      <c r="A98" s="30">
        <v>22100012</v>
      </c>
      <c r="B98" s="30">
        <v>0</v>
      </c>
      <c r="C98" s="2">
        <v>145</v>
      </c>
      <c r="D98" s="9">
        <f t="shared" si="4"/>
        <v>100</v>
      </c>
    </row>
    <row r="99" spans="1:4" x14ac:dyDescent="0.3">
      <c r="A99" s="30">
        <v>22100019</v>
      </c>
      <c r="B99" s="30">
        <v>0</v>
      </c>
      <c r="C99" s="2">
        <v>145</v>
      </c>
      <c r="D99" s="9">
        <f t="shared" si="4"/>
        <v>100</v>
      </c>
    </row>
    <row r="100" spans="1:4" x14ac:dyDescent="0.3">
      <c r="A100" s="30">
        <v>22100022</v>
      </c>
      <c r="B100" s="30">
        <v>0</v>
      </c>
      <c r="C100" s="2">
        <v>145</v>
      </c>
      <c r="D100" s="9">
        <f t="shared" si="4"/>
        <v>100</v>
      </c>
    </row>
    <row r="101" spans="1:4" x14ac:dyDescent="0.3">
      <c r="A101" s="30">
        <v>22100025</v>
      </c>
      <c r="B101" s="30">
        <v>0</v>
      </c>
      <c r="C101" s="2">
        <v>145</v>
      </c>
      <c r="D101" s="9">
        <f t="shared" si="4"/>
        <v>100</v>
      </c>
    </row>
    <row r="102" spans="1:4" x14ac:dyDescent="0.3">
      <c r="A102" s="30">
        <v>22100026</v>
      </c>
      <c r="B102" s="30">
        <v>0</v>
      </c>
      <c r="C102" s="2">
        <v>145</v>
      </c>
      <c r="D102" s="9">
        <f t="shared" si="4"/>
        <v>100</v>
      </c>
    </row>
    <row r="103" spans="1:4" x14ac:dyDescent="0.3">
      <c r="A103" s="30">
        <v>22100027</v>
      </c>
      <c r="B103" s="30">
        <v>0</v>
      </c>
      <c r="C103" s="2">
        <v>145</v>
      </c>
      <c r="D103" s="9">
        <f t="shared" si="4"/>
        <v>100</v>
      </c>
    </row>
    <row r="104" spans="1:4" x14ac:dyDescent="0.3">
      <c r="A104" s="30">
        <v>22100028</v>
      </c>
      <c r="B104" s="30">
        <v>0</v>
      </c>
      <c r="C104" s="2">
        <v>145</v>
      </c>
      <c r="D104" s="9">
        <f t="shared" si="4"/>
        <v>100</v>
      </c>
    </row>
    <row r="105" spans="1:4" x14ac:dyDescent="0.3">
      <c r="A105" s="30">
        <v>22100030</v>
      </c>
      <c r="B105" s="30">
        <v>0</v>
      </c>
      <c r="C105" s="2">
        <v>145</v>
      </c>
      <c r="D105" s="9">
        <f t="shared" si="4"/>
        <v>100</v>
      </c>
    </row>
    <row r="106" spans="1:4" x14ac:dyDescent="0.3">
      <c r="A106" s="30">
        <v>22100032</v>
      </c>
      <c r="B106" s="30">
        <v>0</v>
      </c>
      <c r="C106" s="2">
        <v>145</v>
      </c>
      <c r="D106" s="9">
        <f t="shared" si="4"/>
        <v>100</v>
      </c>
    </row>
    <row r="107" spans="1:4" x14ac:dyDescent="0.3">
      <c r="A107" s="30">
        <v>22100033</v>
      </c>
      <c r="B107" s="30">
        <v>0</v>
      </c>
      <c r="C107" s="2">
        <v>145</v>
      </c>
      <c r="D107" s="9">
        <f t="shared" si="4"/>
        <v>100</v>
      </c>
    </row>
    <row r="108" spans="1:4" x14ac:dyDescent="0.3">
      <c r="A108" s="30">
        <v>22100036</v>
      </c>
      <c r="B108" s="30">
        <v>0</v>
      </c>
      <c r="C108" s="2">
        <v>145</v>
      </c>
      <c r="D108" s="9">
        <f t="shared" si="4"/>
        <v>100</v>
      </c>
    </row>
    <row r="109" spans="1:4" x14ac:dyDescent="0.3">
      <c r="A109" s="30">
        <v>22100044</v>
      </c>
      <c r="B109" s="30">
        <v>0</v>
      </c>
      <c r="C109" s="2">
        <v>145</v>
      </c>
      <c r="D109" s="9">
        <f t="shared" si="4"/>
        <v>100</v>
      </c>
    </row>
    <row r="110" spans="1:4" x14ac:dyDescent="0.3">
      <c r="A110" s="30">
        <v>22100048</v>
      </c>
      <c r="B110" s="30">
        <v>0</v>
      </c>
      <c r="C110" s="2">
        <v>145</v>
      </c>
      <c r="D110" s="9">
        <f t="shared" si="4"/>
        <v>100</v>
      </c>
    </row>
    <row r="111" spans="1:4" x14ac:dyDescent="0.3">
      <c r="A111" s="30">
        <v>22100049</v>
      </c>
      <c r="B111" s="30">
        <v>0</v>
      </c>
      <c r="C111" s="2">
        <v>145</v>
      </c>
      <c r="D111" s="9">
        <f t="shared" si="4"/>
        <v>100</v>
      </c>
    </row>
    <row r="112" spans="1:4" x14ac:dyDescent="0.3">
      <c r="A112" s="30">
        <v>22100052</v>
      </c>
      <c r="B112" s="30">
        <v>0</v>
      </c>
      <c r="C112" s="2">
        <v>145</v>
      </c>
      <c r="D112" s="9">
        <f t="shared" si="4"/>
        <v>100</v>
      </c>
    </row>
    <row r="113" spans="1:4" x14ac:dyDescent="0.3">
      <c r="A113" s="30">
        <v>22100060</v>
      </c>
      <c r="B113" s="30">
        <v>0</v>
      </c>
      <c r="C113" s="2">
        <v>145</v>
      </c>
      <c r="D113" s="9">
        <f t="shared" si="4"/>
        <v>100</v>
      </c>
    </row>
    <row r="114" spans="1:4" x14ac:dyDescent="0.3">
      <c r="A114" s="30">
        <v>22100061</v>
      </c>
      <c r="B114" s="30">
        <v>0</v>
      </c>
      <c r="C114" s="2">
        <v>145</v>
      </c>
      <c r="D114" s="9">
        <f t="shared" si="4"/>
        <v>100</v>
      </c>
    </row>
    <row r="115" spans="1:4" x14ac:dyDescent="0.3">
      <c r="A115" s="30">
        <v>22100063</v>
      </c>
      <c r="B115" s="30">
        <v>0</v>
      </c>
      <c r="C115" s="2">
        <v>145</v>
      </c>
      <c r="D115" s="9">
        <f t="shared" si="4"/>
        <v>100</v>
      </c>
    </row>
    <row r="116" spans="1:4" x14ac:dyDescent="0.3">
      <c r="A116" s="30">
        <v>22100064</v>
      </c>
      <c r="B116" s="30">
        <v>0</v>
      </c>
      <c r="C116" s="2">
        <v>145</v>
      </c>
      <c r="D116" s="9">
        <f t="shared" si="4"/>
        <v>100</v>
      </c>
    </row>
    <row r="117" spans="1:4" x14ac:dyDescent="0.3">
      <c r="A117" s="30">
        <v>22100066</v>
      </c>
      <c r="B117" s="30">
        <v>0</v>
      </c>
      <c r="C117" s="2">
        <v>145</v>
      </c>
      <c r="D117" s="9">
        <f t="shared" si="4"/>
        <v>100</v>
      </c>
    </row>
    <row r="118" spans="1:4" x14ac:dyDescent="0.3">
      <c r="A118" s="30">
        <v>22100067</v>
      </c>
      <c r="B118" s="30">
        <v>0</v>
      </c>
      <c r="C118" s="2">
        <v>145</v>
      </c>
      <c r="D118" s="9">
        <f t="shared" si="4"/>
        <v>100</v>
      </c>
    </row>
    <row r="119" spans="1:4" x14ac:dyDescent="0.3">
      <c r="A119" s="30">
        <v>22100070</v>
      </c>
      <c r="B119" s="30">
        <v>0</v>
      </c>
      <c r="C119" s="2">
        <v>145</v>
      </c>
      <c r="D119" s="9">
        <f t="shared" si="4"/>
        <v>100</v>
      </c>
    </row>
    <row r="120" spans="1:4" x14ac:dyDescent="0.3">
      <c r="A120" s="30">
        <v>22100071</v>
      </c>
      <c r="B120" s="30">
        <v>0</v>
      </c>
      <c r="C120" s="2">
        <v>145</v>
      </c>
      <c r="D120" s="9">
        <f t="shared" si="4"/>
        <v>100</v>
      </c>
    </row>
    <row r="121" spans="1:4" x14ac:dyDescent="0.3">
      <c r="A121" s="30">
        <v>22100074</v>
      </c>
      <c r="B121" s="30">
        <v>0</v>
      </c>
      <c r="C121" s="2">
        <v>145</v>
      </c>
      <c r="D121" s="9">
        <f t="shared" si="4"/>
        <v>100</v>
      </c>
    </row>
    <row r="122" spans="1:4" x14ac:dyDescent="0.3">
      <c r="A122" s="30">
        <v>22100077</v>
      </c>
      <c r="B122" s="30">
        <v>0</v>
      </c>
      <c r="C122" s="2">
        <v>145</v>
      </c>
      <c r="D122" s="9">
        <f t="shared" si="4"/>
        <v>100</v>
      </c>
    </row>
    <row r="123" spans="1:4" x14ac:dyDescent="0.3">
      <c r="A123" s="30">
        <v>22100078</v>
      </c>
      <c r="B123" s="30">
        <v>0</v>
      </c>
      <c r="C123" s="2">
        <v>145</v>
      </c>
      <c r="D123" s="9">
        <f t="shared" si="4"/>
        <v>100</v>
      </c>
    </row>
    <row r="124" spans="1:4" x14ac:dyDescent="0.3">
      <c r="A124" s="30">
        <v>22100079</v>
      </c>
      <c r="B124" s="30">
        <v>0</v>
      </c>
      <c r="C124" s="2">
        <v>145</v>
      </c>
      <c r="D124" s="9">
        <f t="shared" si="4"/>
        <v>100</v>
      </c>
    </row>
    <row r="125" spans="1:4" x14ac:dyDescent="0.3">
      <c r="A125" s="30">
        <v>22100083</v>
      </c>
      <c r="B125" s="30">
        <v>0</v>
      </c>
      <c r="C125" s="2">
        <v>145</v>
      </c>
      <c r="D125" s="9">
        <f t="shared" si="4"/>
        <v>100</v>
      </c>
    </row>
    <row r="126" spans="1:4" x14ac:dyDescent="0.3">
      <c r="A126" s="30">
        <v>22100084</v>
      </c>
      <c r="B126" s="30">
        <v>0</v>
      </c>
      <c r="C126" s="2">
        <v>145</v>
      </c>
      <c r="D126" s="9">
        <f t="shared" si="4"/>
        <v>100</v>
      </c>
    </row>
    <row r="127" spans="1:4" x14ac:dyDescent="0.3">
      <c r="A127" s="30">
        <v>22100085</v>
      </c>
      <c r="B127" s="30">
        <v>0</v>
      </c>
      <c r="C127" s="2">
        <v>145</v>
      </c>
      <c r="D127" s="9">
        <f t="shared" si="4"/>
        <v>100</v>
      </c>
    </row>
    <row r="128" spans="1:4" x14ac:dyDescent="0.3">
      <c r="A128" s="30">
        <v>22100086</v>
      </c>
      <c r="B128" s="30">
        <v>0</v>
      </c>
      <c r="C128" s="2">
        <v>145</v>
      </c>
      <c r="D128" s="9">
        <f t="shared" si="4"/>
        <v>100</v>
      </c>
    </row>
    <row r="129" spans="1:4" x14ac:dyDescent="0.3">
      <c r="A129" s="30">
        <v>22100087</v>
      </c>
      <c r="B129" s="30">
        <v>0</v>
      </c>
      <c r="C129" s="2">
        <v>145</v>
      </c>
      <c r="D129" s="9">
        <f t="shared" si="4"/>
        <v>100</v>
      </c>
    </row>
    <row r="130" spans="1:4" x14ac:dyDescent="0.3">
      <c r="A130" s="30">
        <v>22100088</v>
      </c>
      <c r="B130" s="30">
        <v>0</v>
      </c>
      <c r="C130" s="2">
        <v>145</v>
      </c>
      <c r="D130" s="9">
        <f t="shared" si="4"/>
        <v>100</v>
      </c>
    </row>
    <row r="131" spans="1:4" x14ac:dyDescent="0.3">
      <c r="A131" s="30">
        <v>22100089</v>
      </c>
      <c r="B131" s="30">
        <v>0</v>
      </c>
      <c r="C131" s="2">
        <v>145</v>
      </c>
      <c r="D131" s="9">
        <f t="shared" si="4"/>
        <v>100</v>
      </c>
    </row>
    <row r="132" spans="1:4" x14ac:dyDescent="0.3">
      <c r="A132" s="30">
        <v>22100092</v>
      </c>
      <c r="B132" s="30">
        <v>0</v>
      </c>
      <c r="C132" s="2">
        <v>145</v>
      </c>
      <c r="D132" s="9">
        <f t="shared" si="4"/>
        <v>100</v>
      </c>
    </row>
    <row r="133" spans="1:4" x14ac:dyDescent="0.3">
      <c r="A133" s="30">
        <v>22100096</v>
      </c>
      <c r="B133" s="30">
        <v>0</v>
      </c>
      <c r="C133" s="2">
        <v>145</v>
      </c>
      <c r="D133" s="9">
        <f t="shared" si="4"/>
        <v>100</v>
      </c>
    </row>
    <row r="134" spans="1:4" x14ac:dyDescent="0.3">
      <c r="A134" s="30">
        <v>22100097</v>
      </c>
      <c r="B134" s="30">
        <v>0</v>
      </c>
      <c r="C134" s="2">
        <v>145</v>
      </c>
      <c r="D134" s="9">
        <f t="shared" si="4"/>
        <v>100</v>
      </c>
    </row>
    <row r="135" spans="1:4" x14ac:dyDescent="0.3">
      <c r="A135" s="30">
        <v>22100100</v>
      </c>
      <c r="B135" s="30">
        <v>0</v>
      </c>
      <c r="C135" s="2">
        <v>145</v>
      </c>
      <c r="D135" s="9">
        <f t="shared" si="4"/>
        <v>100</v>
      </c>
    </row>
    <row r="136" spans="1:4" x14ac:dyDescent="0.3">
      <c r="A136" s="30">
        <v>22100101</v>
      </c>
      <c r="B136" s="30">
        <v>0</v>
      </c>
      <c r="C136" s="2">
        <v>145</v>
      </c>
      <c r="D136" s="9">
        <f t="shared" si="4"/>
        <v>100</v>
      </c>
    </row>
    <row r="137" spans="1:4" x14ac:dyDescent="0.3">
      <c r="A137" s="30">
        <v>22100107</v>
      </c>
      <c r="B137" s="30">
        <v>0</v>
      </c>
      <c r="C137" s="2">
        <v>145</v>
      </c>
      <c r="D137" s="9">
        <f t="shared" si="4"/>
        <v>100</v>
      </c>
    </row>
    <row r="138" spans="1:4" x14ac:dyDescent="0.3">
      <c r="A138" s="30">
        <v>22100108</v>
      </c>
      <c r="B138" s="30">
        <v>0</v>
      </c>
      <c r="C138" s="2">
        <v>145</v>
      </c>
      <c r="D138" s="9">
        <f t="shared" si="4"/>
        <v>100</v>
      </c>
    </row>
    <row r="139" spans="1:4" x14ac:dyDescent="0.3">
      <c r="A139" s="30">
        <v>22100109</v>
      </c>
      <c r="B139" s="30">
        <v>0</v>
      </c>
      <c r="C139" s="2">
        <v>145</v>
      </c>
      <c r="D139" s="9">
        <f t="shared" si="4"/>
        <v>100</v>
      </c>
    </row>
    <row r="140" spans="1:4" x14ac:dyDescent="0.3">
      <c r="A140" s="30">
        <v>22100113</v>
      </c>
      <c r="B140" s="30">
        <v>0</v>
      </c>
      <c r="C140" s="2">
        <v>145</v>
      </c>
      <c r="D140" s="9">
        <f t="shared" si="4"/>
        <v>100</v>
      </c>
    </row>
    <row r="141" spans="1:4" x14ac:dyDescent="0.3">
      <c r="A141" s="30">
        <v>22100115</v>
      </c>
      <c r="B141" s="30">
        <v>0</v>
      </c>
      <c r="C141" s="2">
        <v>145</v>
      </c>
      <c r="D141" s="9">
        <f t="shared" si="4"/>
        <v>100</v>
      </c>
    </row>
    <row r="142" spans="1:4" x14ac:dyDescent="0.3">
      <c r="A142" s="30">
        <v>22100117</v>
      </c>
      <c r="B142" s="30">
        <v>0</v>
      </c>
      <c r="C142" s="2">
        <v>145</v>
      </c>
      <c r="D142" s="9">
        <f t="shared" si="4"/>
        <v>100</v>
      </c>
    </row>
    <row r="143" spans="1:4" x14ac:dyDescent="0.3">
      <c r="A143" s="2">
        <v>22100124</v>
      </c>
      <c r="B143" s="30">
        <v>0</v>
      </c>
      <c r="C143" s="2">
        <v>145</v>
      </c>
      <c r="D143" s="9">
        <f t="shared" si="4"/>
        <v>100</v>
      </c>
    </row>
    <row r="144" spans="1:4" x14ac:dyDescent="0.3">
      <c r="A144" s="2">
        <v>22100127</v>
      </c>
      <c r="B144" s="30">
        <v>0</v>
      </c>
      <c r="C144" s="2">
        <v>145</v>
      </c>
      <c r="D144" s="9">
        <f t="shared" si="4"/>
        <v>100</v>
      </c>
    </row>
    <row r="145" spans="1:4" x14ac:dyDescent="0.3">
      <c r="A145" s="2">
        <v>22100131</v>
      </c>
      <c r="B145" s="30">
        <v>0</v>
      </c>
      <c r="C145" s="2">
        <v>145</v>
      </c>
      <c r="D145" s="9">
        <f t="shared" si="4"/>
        <v>100</v>
      </c>
    </row>
    <row r="146" spans="1:4" x14ac:dyDescent="0.3">
      <c r="A146" s="2">
        <v>22100133</v>
      </c>
      <c r="B146" s="30">
        <v>0</v>
      </c>
      <c r="C146" s="2">
        <v>145</v>
      </c>
      <c r="D146" s="9">
        <f t="shared" si="4"/>
        <v>100</v>
      </c>
    </row>
    <row r="147" spans="1:4" x14ac:dyDescent="0.3">
      <c r="A147" s="2">
        <v>22100138</v>
      </c>
      <c r="B147" s="30">
        <v>0</v>
      </c>
      <c r="C147" s="2">
        <v>145</v>
      </c>
      <c r="D147" s="9">
        <f t="shared" si="4"/>
        <v>100</v>
      </c>
    </row>
    <row r="148" spans="1:4" x14ac:dyDescent="0.3">
      <c r="A148" s="2">
        <v>22100142</v>
      </c>
      <c r="B148" s="30">
        <v>0</v>
      </c>
      <c r="C148" s="2">
        <v>145</v>
      </c>
      <c r="D148" s="9">
        <f t="shared" si="4"/>
        <v>100</v>
      </c>
    </row>
    <row r="149" spans="1:4" x14ac:dyDescent="0.3">
      <c r="A149" s="2">
        <v>22100144</v>
      </c>
      <c r="B149" s="30">
        <v>0</v>
      </c>
      <c r="C149" s="2">
        <v>145</v>
      </c>
      <c r="D149" s="9">
        <f t="shared" si="4"/>
        <v>100</v>
      </c>
    </row>
  </sheetData>
  <mergeCells count="1">
    <mergeCell ref="A1:O2"/>
  </mergeCells>
  <phoneticPr fontId="3" type="noConversion"/>
  <pageMargins left="1" right="1" top="1" bottom="1" header="0.5" footer="0.5"/>
  <pageSetup paperSize="9" scale="27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AA52BE-872E-47F7-9931-128EB6D83014}">
  <sheetPr>
    <pageSetUpPr fitToPage="1"/>
  </sheetPr>
  <dimension ref="A1:O149"/>
  <sheetViews>
    <sheetView showGridLines="0" zoomScale="85" zoomScaleNormal="85" workbookViewId="0">
      <selection activeCell="Q33" sqref="Q33"/>
    </sheetView>
  </sheetViews>
  <sheetFormatPr defaultRowHeight="16.5" x14ac:dyDescent="0.3"/>
  <cols>
    <col min="1" max="1" width="11" bestFit="1" customWidth="1"/>
  </cols>
  <sheetData>
    <row r="1" spans="1:15" ht="16.5" customHeight="1" x14ac:dyDescent="0.3">
      <c r="A1" s="35" t="s">
        <v>41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5" ht="18" customHeight="1" x14ac:dyDescent="0.3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4" spans="1:15" ht="17.25" thickBot="1" x14ac:dyDescent="0.35">
      <c r="A4" s="3" t="s">
        <v>11</v>
      </c>
      <c r="B4" s="3" t="s">
        <v>10</v>
      </c>
      <c r="C4" s="3" t="s">
        <v>9</v>
      </c>
      <c r="D4" s="3" t="s">
        <v>8</v>
      </c>
      <c r="M4" s="12" t="s">
        <v>7</v>
      </c>
      <c r="N4" s="11" t="s">
        <v>6</v>
      </c>
      <c r="O4" s="10" t="s">
        <v>5</v>
      </c>
    </row>
    <row r="5" spans="1:15" ht="17.45" customHeight="1" x14ac:dyDescent="0.3">
      <c r="A5" s="30">
        <v>22100003</v>
      </c>
      <c r="B5" s="30">
        <v>95</v>
      </c>
      <c r="C5" s="2">
        <v>1</v>
      </c>
      <c r="D5" s="9">
        <f>C5/87*100</f>
        <v>1.1494252873563218</v>
      </c>
      <c r="M5" s="29">
        <v>100</v>
      </c>
      <c r="N5" s="6">
        <f>FREQUENCY($B$5:$B$98,M5:M44)</f>
        <v>0</v>
      </c>
      <c r="O5" s="5">
        <f>N5</f>
        <v>0</v>
      </c>
    </row>
    <row r="6" spans="1:15" ht="17.45" customHeight="1" x14ac:dyDescent="0.3">
      <c r="A6" s="30">
        <v>22100039</v>
      </c>
      <c r="B6" s="30">
        <v>95</v>
      </c>
      <c r="C6" s="2">
        <v>1</v>
      </c>
      <c r="D6" s="9">
        <f t="shared" ref="D6:D69" si="0">C6/87*100</f>
        <v>1.1494252873563218</v>
      </c>
      <c r="M6" s="8">
        <v>97.5</v>
      </c>
      <c r="N6" s="6">
        <f t="shared" ref="N6:N44" si="1">FREQUENCY($B$5:$B$98,M6:M45)</f>
        <v>0</v>
      </c>
      <c r="O6" s="5">
        <f>O5+N6</f>
        <v>0</v>
      </c>
    </row>
    <row r="7" spans="1:15" ht="17.45" customHeight="1" x14ac:dyDescent="0.3">
      <c r="A7" s="2">
        <v>22100135</v>
      </c>
      <c r="B7" s="30">
        <v>95</v>
      </c>
      <c r="C7" s="2">
        <v>1</v>
      </c>
      <c r="D7" s="9">
        <f t="shared" si="0"/>
        <v>1.1494252873563218</v>
      </c>
      <c r="M7" s="8">
        <v>95</v>
      </c>
      <c r="N7" s="6">
        <f t="shared" si="1"/>
        <v>3</v>
      </c>
      <c r="O7" s="5">
        <f>O6+N7</f>
        <v>3</v>
      </c>
    </row>
    <row r="8" spans="1:15" ht="17.45" customHeight="1" x14ac:dyDescent="0.3">
      <c r="A8" s="30">
        <v>22100050</v>
      </c>
      <c r="B8" s="30">
        <v>92.5</v>
      </c>
      <c r="C8" s="2">
        <v>4</v>
      </c>
      <c r="D8" s="9">
        <f t="shared" si="0"/>
        <v>4.5977011494252871</v>
      </c>
      <c r="M8" s="7">
        <v>92.5</v>
      </c>
      <c r="N8" s="6">
        <f t="shared" si="1"/>
        <v>5</v>
      </c>
      <c r="O8" s="5">
        <f t="shared" ref="O8:O45" si="2">O7+N8</f>
        <v>8</v>
      </c>
    </row>
    <row r="9" spans="1:15" ht="17.45" customHeight="1" x14ac:dyDescent="0.3">
      <c r="A9" s="30">
        <v>22100062</v>
      </c>
      <c r="B9" s="30">
        <v>92.5</v>
      </c>
      <c r="C9" s="2">
        <v>4</v>
      </c>
      <c r="D9" s="9">
        <f t="shared" si="0"/>
        <v>4.5977011494252871</v>
      </c>
      <c r="M9" s="8">
        <v>90</v>
      </c>
      <c r="N9" s="6">
        <f t="shared" si="1"/>
        <v>2</v>
      </c>
      <c r="O9" s="5">
        <f t="shared" si="2"/>
        <v>10</v>
      </c>
    </row>
    <row r="10" spans="1:15" ht="17.45" customHeight="1" x14ac:dyDescent="0.3">
      <c r="A10" s="30">
        <v>22100095</v>
      </c>
      <c r="B10" s="30">
        <v>92.5</v>
      </c>
      <c r="C10" s="2">
        <v>4</v>
      </c>
      <c r="D10" s="9">
        <f t="shared" si="0"/>
        <v>4.5977011494252871</v>
      </c>
      <c r="M10" s="8">
        <v>87.5</v>
      </c>
      <c r="N10" s="6">
        <f t="shared" si="1"/>
        <v>6</v>
      </c>
      <c r="O10" s="5">
        <f t="shared" si="2"/>
        <v>16</v>
      </c>
    </row>
    <row r="11" spans="1:15" ht="17.45" customHeight="1" x14ac:dyDescent="0.3">
      <c r="A11" s="2">
        <v>22100119</v>
      </c>
      <c r="B11" s="30">
        <v>92.5</v>
      </c>
      <c r="C11" s="2">
        <v>4</v>
      </c>
      <c r="D11" s="9">
        <f t="shared" si="0"/>
        <v>4.5977011494252871</v>
      </c>
      <c r="M11" s="7">
        <v>85</v>
      </c>
      <c r="N11" s="6">
        <f t="shared" si="1"/>
        <v>5</v>
      </c>
      <c r="O11" s="5">
        <f t="shared" si="2"/>
        <v>21</v>
      </c>
    </row>
    <row r="12" spans="1:15" ht="17.45" customHeight="1" x14ac:dyDescent="0.3">
      <c r="A12" s="2">
        <v>22100121</v>
      </c>
      <c r="B12" s="30">
        <v>92.5</v>
      </c>
      <c r="C12" s="2">
        <v>4</v>
      </c>
      <c r="D12" s="9">
        <f t="shared" si="0"/>
        <v>4.5977011494252871</v>
      </c>
      <c r="M12" s="8">
        <v>82.5</v>
      </c>
      <c r="N12" s="6">
        <f t="shared" si="1"/>
        <v>6</v>
      </c>
      <c r="O12" s="5">
        <f t="shared" si="2"/>
        <v>27</v>
      </c>
    </row>
    <row r="13" spans="1:15" ht="17.45" customHeight="1" x14ac:dyDescent="0.3">
      <c r="A13" s="30">
        <v>22100091</v>
      </c>
      <c r="B13" s="30">
        <v>90</v>
      </c>
      <c r="C13" s="2">
        <v>9</v>
      </c>
      <c r="D13" s="9">
        <f t="shared" si="0"/>
        <v>10.344827586206897</v>
      </c>
      <c r="M13" s="8">
        <v>80</v>
      </c>
      <c r="N13" s="6">
        <f t="shared" si="1"/>
        <v>5</v>
      </c>
      <c r="O13" s="5">
        <f t="shared" si="2"/>
        <v>32</v>
      </c>
    </row>
    <row r="14" spans="1:15" ht="17.45" customHeight="1" x14ac:dyDescent="0.3">
      <c r="A14" s="30">
        <v>22100093</v>
      </c>
      <c r="B14" s="30">
        <v>90</v>
      </c>
      <c r="C14" s="2">
        <v>9</v>
      </c>
      <c r="D14" s="9">
        <f t="shared" si="0"/>
        <v>10.344827586206897</v>
      </c>
      <c r="M14" s="7">
        <v>77.5</v>
      </c>
      <c r="N14" s="6">
        <f t="shared" si="1"/>
        <v>6</v>
      </c>
      <c r="O14" s="5">
        <f t="shared" si="2"/>
        <v>38</v>
      </c>
    </row>
    <row r="15" spans="1:15" ht="17.45" customHeight="1" x14ac:dyDescent="0.3">
      <c r="A15" s="30">
        <v>22100008</v>
      </c>
      <c r="B15" s="30">
        <v>87.5</v>
      </c>
      <c r="C15" s="2">
        <v>11</v>
      </c>
      <c r="D15" s="9">
        <f t="shared" si="0"/>
        <v>12.643678160919542</v>
      </c>
      <c r="M15" s="8">
        <v>75</v>
      </c>
      <c r="N15" s="6">
        <f t="shared" si="1"/>
        <v>1</v>
      </c>
      <c r="O15" s="5">
        <f t="shared" si="2"/>
        <v>39</v>
      </c>
    </row>
    <row r="16" spans="1:15" ht="17.45" customHeight="1" x14ac:dyDescent="0.3">
      <c r="A16" s="30">
        <v>22100016</v>
      </c>
      <c r="B16" s="30">
        <v>87.5</v>
      </c>
      <c r="C16" s="2">
        <v>11</v>
      </c>
      <c r="D16" s="9">
        <f t="shared" si="0"/>
        <v>12.643678160919542</v>
      </c>
      <c r="M16" s="8">
        <v>72.5</v>
      </c>
      <c r="N16" s="6">
        <f t="shared" si="1"/>
        <v>6</v>
      </c>
      <c r="O16" s="5">
        <f t="shared" si="2"/>
        <v>45</v>
      </c>
    </row>
    <row r="17" spans="1:15" ht="17.45" customHeight="1" x14ac:dyDescent="0.3">
      <c r="A17" s="30">
        <v>22100018</v>
      </c>
      <c r="B17" s="30">
        <v>87.5</v>
      </c>
      <c r="C17" s="2">
        <v>11</v>
      </c>
      <c r="D17" s="9">
        <f t="shared" si="0"/>
        <v>12.643678160919542</v>
      </c>
      <c r="M17" s="7">
        <v>70</v>
      </c>
      <c r="N17" s="6">
        <f t="shared" si="1"/>
        <v>6</v>
      </c>
      <c r="O17" s="5">
        <f t="shared" si="2"/>
        <v>51</v>
      </c>
    </row>
    <row r="18" spans="1:15" ht="17.45" customHeight="1" x14ac:dyDescent="0.3">
      <c r="A18" s="30">
        <v>22100057</v>
      </c>
      <c r="B18" s="30">
        <v>87.5</v>
      </c>
      <c r="C18" s="2">
        <v>11</v>
      </c>
      <c r="D18" s="9">
        <f t="shared" si="0"/>
        <v>12.643678160919542</v>
      </c>
      <c r="M18" s="8">
        <v>67.5</v>
      </c>
      <c r="N18" s="6">
        <f t="shared" si="1"/>
        <v>2</v>
      </c>
      <c r="O18" s="5">
        <f t="shared" si="2"/>
        <v>53</v>
      </c>
    </row>
    <row r="19" spans="1:15" ht="17.45" customHeight="1" x14ac:dyDescent="0.3">
      <c r="A19" s="30">
        <v>22100076</v>
      </c>
      <c r="B19" s="30">
        <v>87.5</v>
      </c>
      <c r="C19" s="2">
        <v>11</v>
      </c>
      <c r="D19" s="9">
        <f t="shared" si="0"/>
        <v>12.643678160919542</v>
      </c>
      <c r="M19" s="8">
        <v>65</v>
      </c>
      <c r="N19" s="6">
        <f t="shared" si="1"/>
        <v>3</v>
      </c>
      <c r="O19" s="5">
        <f t="shared" si="2"/>
        <v>56</v>
      </c>
    </row>
    <row r="20" spans="1:15" x14ac:dyDescent="0.3">
      <c r="A20" s="30">
        <v>22100102</v>
      </c>
      <c r="B20" s="30">
        <v>87.5</v>
      </c>
      <c r="C20" s="2">
        <v>11</v>
      </c>
      <c r="D20" s="9">
        <f t="shared" si="0"/>
        <v>12.643678160919542</v>
      </c>
      <c r="M20" s="7">
        <v>62.5</v>
      </c>
      <c r="N20" s="6">
        <f t="shared" si="1"/>
        <v>4</v>
      </c>
      <c r="O20" s="5">
        <f t="shared" si="2"/>
        <v>60</v>
      </c>
    </row>
    <row r="21" spans="1:15" x14ac:dyDescent="0.3">
      <c r="A21" s="30">
        <v>22100023</v>
      </c>
      <c r="B21" s="30">
        <v>85</v>
      </c>
      <c r="C21" s="2">
        <v>17</v>
      </c>
      <c r="D21" s="9">
        <f t="shared" si="0"/>
        <v>19.540229885057471</v>
      </c>
      <c r="M21" s="8">
        <v>60</v>
      </c>
      <c r="N21" s="6">
        <f t="shared" si="1"/>
        <v>2</v>
      </c>
      <c r="O21" s="5">
        <f t="shared" si="2"/>
        <v>62</v>
      </c>
    </row>
    <row r="22" spans="1:15" x14ac:dyDescent="0.3">
      <c r="A22" s="30">
        <v>22100034</v>
      </c>
      <c r="B22" s="30">
        <v>85</v>
      </c>
      <c r="C22" s="2">
        <v>17</v>
      </c>
      <c r="D22" s="9">
        <f t="shared" si="0"/>
        <v>19.540229885057471</v>
      </c>
      <c r="M22" s="8">
        <v>57.5</v>
      </c>
      <c r="N22" s="6">
        <f t="shared" si="1"/>
        <v>3</v>
      </c>
      <c r="O22" s="5">
        <f t="shared" si="2"/>
        <v>65</v>
      </c>
    </row>
    <row r="23" spans="1:15" x14ac:dyDescent="0.3">
      <c r="A23" s="30">
        <v>22100054</v>
      </c>
      <c r="B23" s="30">
        <v>85</v>
      </c>
      <c r="C23" s="2">
        <v>17</v>
      </c>
      <c r="D23" s="9">
        <f t="shared" si="0"/>
        <v>19.540229885057471</v>
      </c>
      <c r="M23" s="7">
        <v>55</v>
      </c>
      <c r="N23" s="6">
        <f t="shared" si="1"/>
        <v>1</v>
      </c>
      <c r="O23" s="5">
        <f t="shared" si="2"/>
        <v>66</v>
      </c>
    </row>
    <row r="24" spans="1:15" x14ac:dyDescent="0.3">
      <c r="A24" s="30">
        <v>22100106</v>
      </c>
      <c r="B24" s="30">
        <v>85</v>
      </c>
      <c r="C24" s="2">
        <v>17</v>
      </c>
      <c r="D24" s="9">
        <f t="shared" si="0"/>
        <v>19.540229885057471</v>
      </c>
      <c r="M24" s="8">
        <v>52.5</v>
      </c>
      <c r="N24" s="6">
        <f t="shared" si="1"/>
        <v>1</v>
      </c>
      <c r="O24" s="5">
        <f t="shared" si="2"/>
        <v>67</v>
      </c>
    </row>
    <row r="25" spans="1:15" x14ac:dyDescent="0.3">
      <c r="A25" s="30">
        <v>22100111</v>
      </c>
      <c r="B25" s="30">
        <v>85</v>
      </c>
      <c r="C25" s="2">
        <v>17</v>
      </c>
      <c r="D25" s="9">
        <f t="shared" si="0"/>
        <v>19.540229885057471</v>
      </c>
      <c r="M25" s="8">
        <v>50</v>
      </c>
      <c r="N25" s="6">
        <f t="shared" si="1"/>
        <v>1</v>
      </c>
      <c r="O25" s="5">
        <f t="shared" si="2"/>
        <v>68</v>
      </c>
    </row>
    <row r="26" spans="1:15" ht="17.45" customHeight="1" x14ac:dyDescent="0.3">
      <c r="A26" s="30">
        <v>22100045</v>
      </c>
      <c r="B26" s="30">
        <v>82.5</v>
      </c>
      <c r="C26" s="2">
        <v>22</v>
      </c>
      <c r="D26" s="9">
        <f t="shared" si="0"/>
        <v>25.287356321839084</v>
      </c>
      <c r="M26" s="7">
        <v>47.5</v>
      </c>
      <c r="N26" s="6">
        <f t="shared" si="1"/>
        <v>4</v>
      </c>
      <c r="O26" s="5">
        <f t="shared" si="2"/>
        <v>72</v>
      </c>
    </row>
    <row r="27" spans="1:15" ht="17.45" customHeight="1" x14ac:dyDescent="0.3">
      <c r="A27" s="30">
        <v>22100053</v>
      </c>
      <c r="B27" s="30">
        <v>82.5</v>
      </c>
      <c r="C27" s="2">
        <v>22</v>
      </c>
      <c r="D27" s="9">
        <f t="shared" si="0"/>
        <v>25.287356321839084</v>
      </c>
      <c r="M27" s="8">
        <v>45</v>
      </c>
      <c r="N27" s="6">
        <f t="shared" si="1"/>
        <v>2</v>
      </c>
      <c r="O27" s="5">
        <f t="shared" si="2"/>
        <v>74</v>
      </c>
    </row>
    <row r="28" spans="1:15" x14ac:dyDescent="0.3">
      <c r="A28" s="30">
        <v>22100069</v>
      </c>
      <c r="B28" s="30">
        <v>82.5</v>
      </c>
      <c r="C28" s="2">
        <v>22</v>
      </c>
      <c r="D28" s="9">
        <f t="shared" si="0"/>
        <v>25.287356321839084</v>
      </c>
      <c r="M28" s="8">
        <v>42.5</v>
      </c>
      <c r="N28" s="6">
        <f t="shared" si="1"/>
        <v>3</v>
      </c>
      <c r="O28" s="5">
        <f t="shared" si="2"/>
        <v>77</v>
      </c>
    </row>
    <row r="29" spans="1:15" x14ac:dyDescent="0.3">
      <c r="A29" s="30">
        <v>22100082</v>
      </c>
      <c r="B29" s="30">
        <v>82.5</v>
      </c>
      <c r="C29" s="2">
        <v>22</v>
      </c>
      <c r="D29" s="9">
        <f t="shared" si="0"/>
        <v>25.287356321839084</v>
      </c>
      <c r="M29" s="7">
        <v>40</v>
      </c>
      <c r="N29" s="6">
        <f t="shared" si="1"/>
        <v>0</v>
      </c>
      <c r="O29" s="5">
        <f t="shared" si="2"/>
        <v>77</v>
      </c>
    </row>
    <row r="30" spans="1:15" ht="17.45" customHeight="1" x14ac:dyDescent="0.3">
      <c r="A30" s="30">
        <v>22100098</v>
      </c>
      <c r="B30" s="30">
        <v>82.5</v>
      </c>
      <c r="C30" s="2">
        <v>22</v>
      </c>
      <c r="D30" s="9">
        <f t="shared" si="0"/>
        <v>25.287356321839084</v>
      </c>
      <c r="M30" s="8">
        <v>37.5</v>
      </c>
      <c r="N30" s="6">
        <f t="shared" si="1"/>
        <v>3</v>
      </c>
      <c r="O30" s="5">
        <f t="shared" si="2"/>
        <v>80</v>
      </c>
    </row>
    <row r="31" spans="1:15" ht="17.45" customHeight="1" x14ac:dyDescent="0.3">
      <c r="A31" s="2">
        <v>22100136</v>
      </c>
      <c r="B31" s="30">
        <v>82.5</v>
      </c>
      <c r="C31" s="2">
        <v>22</v>
      </c>
      <c r="D31" s="9">
        <f t="shared" si="0"/>
        <v>25.287356321839084</v>
      </c>
      <c r="M31" s="8">
        <v>35</v>
      </c>
      <c r="N31" s="6">
        <f t="shared" si="1"/>
        <v>1</v>
      </c>
      <c r="O31" s="5">
        <f t="shared" si="2"/>
        <v>81</v>
      </c>
    </row>
    <row r="32" spans="1:15" ht="17.45" customHeight="1" x14ac:dyDescent="0.3">
      <c r="A32" s="30">
        <v>22100010</v>
      </c>
      <c r="B32" s="30">
        <v>80</v>
      </c>
      <c r="C32" s="2">
        <v>28</v>
      </c>
      <c r="D32" s="9">
        <f t="shared" si="0"/>
        <v>32.183908045977013</v>
      </c>
      <c r="M32" s="7">
        <v>32.5</v>
      </c>
      <c r="N32" s="6">
        <f t="shared" si="1"/>
        <v>0</v>
      </c>
      <c r="O32" s="5">
        <f t="shared" si="2"/>
        <v>81</v>
      </c>
    </row>
    <row r="33" spans="1:15" ht="17.45" customHeight="1" x14ac:dyDescent="0.3">
      <c r="A33" s="30">
        <v>22100035</v>
      </c>
      <c r="B33" s="30">
        <v>80</v>
      </c>
      <c r="C33" s="2">
        <v>28</v>
      </c>
      <c r="D33" s="9">
        <f t="shared" si="0"/>
        <v>32.183908045977013</v>
      </c>
      <c r="M33" s="8">
        <v>30</v>
      </c>
      <c r="N33" s="6">
        <f t="shared" si="1"/>
        <v>2</v>
      </c>
      <c r="O33" s="5">
        <f t="shared" si="2"/>
        <v>83</v>
      </c>
    </row>
    <row r="34" spans="1:15" ht="17.45" customHeight="1" x14ac:dyDescent="0.3">
      <c r="A34" s="30">
        <v>22100040</v>
      </c>
      <c r="B34" s="30">
        <v>80</v>
      </c>
      <c r="C34" s="2">
        <v>28</v>
      </c>
      <c r="D34" s="9">
        <f t="shared" si="0"/>
        <v>32.183908045977013</v>
      </c>
      <c r="M34" s="8">
        <v>27.5</v>
      </c>
      <c r="N34" s="6">
        <f t="shared" si="1"/>
        <v>1</v>
      </c>
      <c r="O34" s="5">
        <f t="shared" si="2"/>
        <v>84</v>
      </c>
    </row>
    <row r="35" spans="1:15" x14ac:dyDescent="0.3">
      <c r="A35" s="30">
        <v>22100110</v>
      </c>
      <c r="B35" s="30">
        <v>80</v>
      </c>
      <c r="C35" s="2">
        <v>28</v>
      </c>
      <c r="D35" s="9">
        <f t="shared" si="0"/>
        <v>32.183908045977013</v>
      </c>
      <c r="M35" s="7">
        <v>25</v>
      </c>
      <c r="N35" s="6">
        <f t="shared" si="1"/>
        <v>1</v>
      </c>
      <c r="O35" s="5">
        <f t="shared" si="2"/>
        <v>85</v>
      </c>
    </row>
    <row r="36" spans="1:15" x14ac:dyDescent="0.3">
      <c r="A36" s="2">
        <v>22100140</v>
      </c>
      <c r="B36" s="30">
        <v>80</v>
      </c>
      <c r="C36" s="2">
        <v>28</v>
      </c>
      <c r="D36" s="9">
        <f t="shared" si="0"/>
        <v>32.183908045977013</v>
      </c>
      <c r="M36" s="8">
        <v>22.5</v>
      </c>
      <c r="N36" s="6">
        <f t="shared" si="1"/>
        <v>0</v>
      </c>
      <c r="O36" s="5">
        <f t="shared" si="2"/>
        <v>85</v>
      </c>
    </row>
    <row r="37" spans="1:15" x14ac:dyDescent="0.3">
      <c r="A37" s="30">
        <v>22100038</v>
      </c>
      <c r="B37" s="30">
        <v>77.5</v>
      </c>
      <c r="C37" s="2">
        <v>33</v>
      </c>
      <c r="D37" s="9">
        <f t="shared" si="0"/>
        <v>37.931034482758619</v>
      </c>
      <c r="M37" s="8">
        <v>20</v>
      </c>
      <c r="N37" s="6">
        <f t="shared" si="1"/>
        <v>1</v>
      </c>
      <c r="O37" s="5">
        <f t="shared" si="2"/>
        <v>86</v>
      </c>
    </row>
    <row r="38" spans="1:15" x14ac:dyDescent="0.3">
      <c r="A38" s="30">
        <v>22100058</v>
      </c>
      <c r="B38" s="30">
        <v>77.5</v>
      </c>
      <c r="C38" s="2">
        <v>33</v>
      </c>
      <c r="D38" s="9">
        <f t="shared" si="0"/>
        <v>37.931034482758619</v>
      </c>
      <c r="M38" s="7">
        <v>17.5</v>
      </c>
      <c r="N38" s="6">
        <f t="shared" si="1"/>
        <v>0</v>
      </c>
      <c r="O38" s="5">
        <f t="shared" si="2"/>
        <v>86</v>
      </c>
    </row>
    <row r="39" spans="1:15" ht="17.45" customHeight="1" x14ac:dyDescent="0.3">
      <c r="A39" s="30">
        <v>22100065</v>
      </c>
      <c r="B39" s="30">
        <v>77.5</v>
      </c>
      <c r="C39" s="2">
        <v>33</v>
      </c>
      <c r="D39" s="9">
        <f t="shared" si="0"/>
        <v>37.931034482758619</v>
      </c>
      <c r="M39" s="8">
        <v>15</v>
      </c>
      <c r="N39" s="6">
        <f t="shared" si="1"/>
        <v>0</v>
      </c>
      <c r="O39" s="5">
        <f t="shared" si="2"/>
        <v>86</v>
      </c>
    </row>
    <row r="40" spans="1:15" ht="17.45" customHeight="1" x14ac:dyDescent="0.3">
      <c r="A40" s="30">
        <v>22100112</v>
      </c>
      <c r="B40" s="30">
        <v>77.5</v>
      </c>
      <c r="C40" s="2">
        <v>33</v>
      </c>
      <c r="D40" s="9">
        <f t="shared" si="0"/>
        <v>37.931034482758619</v>
      </c>
      <c r="M40" s="8">
        <v>12.5</v>
      </c>
      <c r="N40" s="6">
        <f t="shared" si="1"/>
        <v>0</v>
      </c>
      <c r="O40" s="5">
        <f t="shared" si="2"/>
        <v>86</v>
      </c>
    </row>
    <row r="41" spans="1:15" ht="17.45" customHeight="1" x14ac:dyDescent="0.3">
      <c r="A41" s="2">
        <v>22100125</v>
      </c>
      <c r="B41" s="30">
        <v>77.5</v>
      </c>
      <c r="C41" s="2">
        <v>33</v>
      </c>
      <c r="D41" s="9">
        <f t="shared" si="0"/>
        <v>37.931034482758619</v>
      </c>
      <c r="M41" s="7">
        <v>10</v>
      </c>
      <c r="N41" s="6">
        <f t="shared" si="1"/>
        <v>0</v>
      </c>
      <c r="O41" s="5">
        <f t="shared" si="2"/>
        <v>86</v>
      </c>
    </row>
    <row r="42" spans="1:15" ht="17.45" customHeight="1" x14ac:dyDescent="0.3">
      <c r="A42" s="2">
        <v>22100128</v>
      </c>
      <c r="B42" s="30">
        <v>77.5</v>
      </c>
      <c r="C42" s="2">
        <v>33</v>
      </c>
      <c r="D42" s="9">
        <f t="shared" si="0"/>
        <v>37.931034482758619</v>
      </c>
      <c r="M42" s="8">
        <v>7.5</v>
      </c>
      <c r="N42" s="6">
        <f t="shared" si="1"/>
        <v>0</v>
      </c>
      <c r="O42" s="5">
        <f t="shared" si="2"/>
        <v>86</v>
      </c>
    </row>
    <row r="43" spans="1:15" x14ac:dyDescent="0.3">
      <c r="A43" s="30">
        <v>22100042</v>
      </c>
      <c r="B43" s="30">
        <v>75</v>
      </c>
      <c r="C43" s="2">
        <v>39</v>
      </c>
      <c r="D43" s="9">
        <f t="shared" si="0"/>
        <v>44.827586206896555</v>
      </c>
      <c r="M43" s="8">
        <v>5</v>
      </c>
      <c r="N43" s="6">
        <f t="shared" si="1"/>
        <v>0</v>
      </c>
      <c r="O43" s="5">
        <f t="shared" si="2"/>
        <v>86</v>
      </c>
    </row>
    <row r="44" spans="1:15" x14ac:dyDescent="0.3">
      <c r="A44" s="30">
        <v>22100037</v>
      </c>
      <c r="B44" s="30">
        <v>72.5</v>
      </c>
      <c r="C44" s="2">
        <v>40</v>
      </c>
      <c r="D44" s="9">
        <f t="shared" si="0"/>
        <v>45.977011494252871</v>
      </c>
      <c r="M44" s="7">
        <v>2.5</v>
      </c>
      <c r="N44" s="6">
        <f t="shared" si="1"/>
        <v>0</v>
      </c>
      <c r="O44" s="5">
        <f t="shared" si="2"/>
        <v>86</v>
      </c>
    </row>
    <row r="45" spans="1:15" x14ac:dyDescent="0.3">
      <c r="A45" s="30">
        <v>22100051</v>
      </c>
      <c r="B45" s="30">
        <v>72.5</v>
      </c>
      <c r="C45" s="2">
        <v>40</v>
      </c>
      <c r="D45" s="9">
        <f t="shared" si="0"/>
        <v>45.977011494252871</v>
      </c>
      <c r="M45" s="8">
        <v>0</v>
      </c>
      <c r="N45" s="6">
        <f>FREQUENCY($B$5:$B$295,M45:M84)</f>
        <v>59</v>
      </c>
      <c r="O45" s="5">
        <f t="shared" si="2"/>
        <v>145</v>
      </c>
    </row>
    <row r="46" spans="1:15" x14ac:dyDescent="0.3">
      <c r="A46" s="30">
        <v>22100059</v>
      </c>
      <c r="B46" s="30">
        <v>72.5</v>
      </c>
      <c r="C46" s="2">
        <v>40</v>
      </c>
      <c r="D46" s="9">
        <f t="shared" si="0"/>
        <v>45.977011494252871</v>
      </c>
    </row>
    <row r="47" spans="1:15" ht="17.45" customHeight="1" x14ac:dyDescent="0.3">
      <c r="A47" s="30">
        <v>22100072</v>
      </c>
      <c r="B47" s="30">
        <v>72.5</v>
      </c>
      <c r="C47" s="2">
        <v>40</v>
      </c>
      <c r="D47" s="9">
        <f t="shared" si="0"/>
        <v>45.977011494252871</v>
      </c>
      <c r="M47" s="3" t="s">
        <v>4</v>
      </c>
      <c r="N47" s="2">
        <v>145</v>
      </c>
      <c r="O47" s="1" t="s">
        <v>3</v>
      </c>
    </row>
    <row r="48" spans="1:15" ht="17.45" customHeight="1" x14ac:dyDescent="0.3">
      <c r="A48" s="2">
        <v>22100130</v>
      </c>
      <c r="B48" s="30">
        <v>72.5</v>
      </c>
      <c r="C48" s="2">
        <v>40</v>
      </c>
      <c r="D48" s="9">
        <f t="shared" si="0"/>
        <v>45.977011494252871</v>
      </c>
      <c r="M48" s="3" t="s">
        <v>2</v>
      </c>
      <c r="N48" s="9">
        <f>AVERAGE(B5:B90)</f>
        <v>68.430232558139537</v>
      </c>
      <c r="O48" s="1" t="s">
        <v>0</v>
      </c>
    </row>
    <row r="49" spans="1:15" ht="17.45" customHeight="1" x14ac:dyDescent="0.3">
      <c r="A49" s="2">
        <v>22100134</v>
      </c>
      <c r="B49" s="30">
        <v>72.5</v>
      </c>
      <c r="C49" s="2">
        <v>40</v>
      </c>
      <c r="D49" s="9">
        <f t="shared" si="0"/>
        <v>45.977011494252871</v>
      </c>
      <c r="M49" s="3" t="s">
        <v>1</v>
      </c>
      <c r="N49" s="2">
        <v>95</v>
      </c>
      <c r="O49" s="1" t="s">
        <v>0</v>
      </c>
    </row>
    <row r="50" spans="1:15" x14ac:dyDescent="0.3">
      <c r="A50" s="30">
        <v>22100007</v>
      </c>
      <c r="B50" s="30">
        <v>70</v>
      </c>
      <c r="C50" s="2">
        <v>46</v>
      </c>
      <c r="D50" s="9">
        <f t="shared" si="0"/>
        <v>52.873563218390807</v>
      </c>
    </row>
    <row r="51" spans="1:15" ht="17.45" customHeight="1" x14ac:dyDescent="0.3">
      <c r="A51" s="30">
        <v>22100011</v>
      </c>
      <c r="B51" s="30">
        <v>70</v>
      </c>
      <c r="C51" s="2">
        <v>46</v>
      </c>
      <c r="D51" s="9">
        <f t="shared" si="0"/>
        <v>52.873563218390807</v>
      </c>
    </row>
    <row r="52" spans="1:15" ht="17.45" customHeight="1" x14ac:dyDescent="0.3">
      <c r="A52" s="30">
        <v>22100046</v>
      </c>
      <c r="B52" s="30">
        <v>70</v>
      </c>
      <c r="C52" s="2">
        <v>46</v>
      </c>
      <c r="D52" s="9">
        <f t="shared" si="0"/>
        <v>52.873563218390807</v>
      </c>
    </row>
    <row r="53" spans="1:15" ht="17.45" customHeight="1" x14ac:dyDescent="0.3">
      <c r="A53" s="30">
        <v>22100047</v>
      </c>
      <c r="B53" s="30">
        <v>70</v>
      </c>
      <c r="C53" s="2">
        <v>46</v>
      </c>
      <c r="D53" s="9">
        <f t="shared" si="0"/>
        <v>52.873563218390807</v>
      </c>
    </row>
    <row r="54" spans="1:15" x14ac:dyDescent="0.3">
      <c r="A54" s="30">
        <v>22100056</v>
      </c>
      <c r="B54" s="30">
        <v>70</v>
      </c>
      <c r="C54" s="2">
        <v>46</v>
      </c>
      <c r="D54" s="9">
        <f t="shared" si="0"/>
        <v>52.873563218390807</v>
      </c>
    </row>
    <row r="55" spans="1:15" x14ac:dyDescent="0.3">
      <c r="A55" s="30">
        <v>22100090</v>
      </c>
      <c r="B55" s="30">
        <v>70</v>
      </c>
      <c r="C55" s="2">
        <v>46</v>
      </c>
      <c r="D55" s="9">
        <f t="shared" si="0"/>
        <v>52.873563218390807</v>
      </c>
    </row>
    <row r="56" spans="1:15" x14ac:dyDescent="0.3">
      <c r="A56" s="30">
        <v>22100031</v>
      </c>
      <c r="B56" s="30">
        <v>67.5</v>
      </c>
      <c r="C56" s="2">
        <v>52</v>
      </c>
      <c r="D56" s="9">
        <f t="shared" si="0"/>
        <v>59.770114942528743</v>
      </c>
    </row>
    <row r="57" spans="1:15" ht="17.45" customHeight="1" x14ac:dyDescent="0.3">
      <c r="A57" s="30">
        <v>22100104</v>
      </c>
      <c r="B57" s="30">
        <v>67.5</v>
      </c>
      <c r="C57" s="2">
        <v>52</v>
      </c>
      <c r="D57" s="9">
        <f t="shared" si="0"/>
        <v>59.770114942528743</v>
      </c>
    </row>
    <row r="58" spans="1:15" ht="17.45" customHeight="1" x14ac:dyDescent="0.3">
      <c r="A58" s="30">
        <v>22100009</v>
      </c>
      <c r="B58" s="30">
        <v>65</v>
      </c>
      <c r="C58" s="2">
        <v>54</v>
      </c>
      <c r="D58" s="9">
        <f t="shared" si="0"/>
        <v>62.068965517241381</v>
      </c>
    </row>
    <row r="59" spans="1:15" ht="17.45" customHeight="1" x14ac:dyDescent="0.3">
      <c r="A59" s="30">
        <v>22100014</v>
      </c>
      <c r="B59" s="30">
        <v>65</v>
      </c>
      <c r="C59" s="2">
        <v>54</v>
      </c>
      <c r="D59" s="9">
        <f t="shared" si="0"/>
        <v>62.068965517241381</v>
      </c>
    </row>
    <row r="60" spans="1:15" ht="17.45" customHeight="1" x14ac:dyDescent="0.3">
      <c r="A60" s="2">
        <v>22100137</v>
      </c>
      <c r="B60" s="30">
        <v>65</v>
      </c>
      <c r="C60" s="2">
        <v>54</v>
      </c>
      <c r="D60" s="9">
        <f t="shared" si="0"/>
        <v>62.068965517241381</v>
      </c>
    </row>
    <row r="61" spans="1:15" ht="17.45" customHeight="1" x14ac:dyDescent="0.3">
      <c r="A61" s="30">
        <v>22100103</v>
      </c>
      <c r="B61" s="30">
        <v>62.5</v>
      </c>
      <c r="C61" s="2">
        <v>57</v>
      </c>
      <c r="D61" s="9">
        <f t="shared" si="0"/>
        <v>65.517241379310349</v>
      </c>
    </row>
    <row r="62" spans="1:15" ht="17.45" customHeight="1" x14ac:dyDescent="0.3">
      <c r="A62" s="2">
        <v>22100122</v>
      </c>
      <c r="B62" s="30">
        <v>62.5</v>
      </c>
      <c r="C62" s="2">
        <v>58</v>
      </c>
      <c r="D62" s="9">
        <f t="shared" si="0"/>
        <v>66.666666666666657</v>
      </c>
    </row>
    <row r="63" spans="1:15" ht="17.45" customHeight="1" x14ac:dyDescent="0.3">
      <c r="A63" s="2">
        <v>22100129</v>
      </c>
      <c r="B63" s="30">
        <v>62.5</v>
      </c>
      <c r="C63" s="2">
        <v>59</v>
      </c>
      <c r="D63" s="9">
        <f t="shared" si="0"/>
        <v>67.81609195402298</v>
      </c>
    </row>
    <row r="64" spans="1:15" ht="17.45" customHeight="1" x14ac:dyDescent="0.3">
      <c r="A64" s="2">
        <v>22100145</v>
      </c>
      <c r="B64" s="30">
        <v>62.5</v>
      </c>
      <c r="C64" s="2">
        <v>60</v>
      </c>
      <c r="D64" s="9">
        <f t="shared" si="0"/>
        <v>68.965517241379317</v>
      </c>
    </row>
    <row r="65" spans="1:4" ht="17.45" customHeight="1" x14ac:dyDescent="0.3">
      <c r="A65" s="30">
        <v>22100094</v>
      </c>
      <c r="B65" s="30">
        <v>60</v>
      </c>
      <c r="C65" s="2">
        <v>61</v>
      </c>
      <c r="D65" s="9">
        <f t="shared" si="0"/>
        <v>70.114942528735639</v>
      </c>
    </row>
    <row r="66" spans="1:4" ht="17.45" customHeight="1" x14ac:dyDescent="0.3">
      <c r="A66" s="2">
        <v>22100126</v>
      </c>
      <c r="B66" s="30">
        <v>60</v>
      </c>
      <c r="C66" s="2">
        <v>61</v>
      </c>
      <c r="D66" s="9">
        <f t="shared" si="0"/>
        <v>70.114942528735639</v>
      </c>
    </row>
    <row r="67" spans="1:4" ht="17.45" customHeight="1" x14ac:dyDescent="0.3">
      <c r="A67" s="30">
        <v>22100013</v>
      </c>
      <c r="B67" s="30">
        <v>57.5</v>
      </c>
      <c r="C67" s="2">
        <v>63</v>
      </c>
      <c r="D67" s="9">
        <f t="shared" si="0"/>
        <v>72.41379310344827</v>
      </c>
    </row>
    <row r="68" spans="1:4" ht="17.45" customHeight="1" x14ac:dyDescent="0.3">
      <c r="A68" s="30">
        <v>22100073</v>
      </c>
      <c r="B68" s="30">
        <v>57.5</v>
      </c>
      <c r="C68" s="2">
        <v>63</v>
      </c>
      <c r="D68" s="9">
        <f t="shared" si="0"/>
        <v>72.41379310344827</v>
      </c>
    </row>
    <row r="69" spans="1:4" ht="17.45" customHeight="1" x14ac:dyDescent="0.3">
      <c r="A69" s="30">
        <v>22100099</v>
      </c>
      <c r="B69" s="30">
        <v>57.5</v>
      </c>
      <c r="C69" s="2">
        <v>63</v>
      </c>
      <c r="D69" s="9">
        <f t="shared" si="0"/>
        <v>72.41379310344827</v>
      </c>
    </row>
    <row r="70" spans="1:4" ht="17.45" customHeight="1" x14ac:dyDescent="0.3">
      <c r="A70" s="2">
        <v>22100123</v>
      </c>
      <c r="B70" s="30">
        <v>55</v>
      </c>
      <c r="C70" s="2">
        <v>66</v>
      </c>
      <c r="D70" s="9">
        <f t="shared" ref="D70:D90" si="3">C70/87*100</f>
        <v>75.862068965517238</v>
      </c>
    </row>
    <row r="71" spans="1:4" ht="17.45" customHeight="1" x14ac:dyDescent="0.3">
      <c r="A71" s="2">
        <v>22100139</v>
      </c>
      <c r="B71" s="30">
        <v>52.5</v>
      </c>
      <c r="C71" s="2">
        <v>67</v>
      </c>
      <c r="D71" s="9">
        <f t="shared" si="3"/>
        <v>77.011494252873561</v>
      </c>
    </row>
    <row r="72" spans="1:4" ht="17.45" customHeight="1" x14ac:dyDescent="0.3">
      <c r="A72" s="30">
        <v>22100055</v>
      </c>
      <c r="B72" s="30">
        <v>50</v>
      </c>
      <c r="C72" s="2">
        <v>68</v>
      </c>
      <c r="D72" s="9">
        <f t="shared" si="3"/>
        <v>78.160919540229884</v>
      </c>
    </row>
    <row r="73" spans="1:4" ht="17.45" customHeight="1" x14ac:dyDescent="0.3">
      <c r="A73" s="30">
        <v>22100020</v>
      </c>
      <c r="B73" s="30">
        <v>47.5</v>
      </c>
      <c r="C73" s="2">
        <v>69</v>
      </c>
      <c r="D73" s="9">
        <f t="shared" si="3"/>
        <v>79.310344827586206</v>
      </c>
    </row>
    <row r="74" spans="1:4" ht="17.45" customHeight="1" x14ac:dyDescent="0.3">
      <c r="A74" s="30">
        <v>22100041</v>
      </c>
      <c r="B74" s="30">
        <v>47.5</v>
      </c>
      <c r="C74" s="2">
        <v>69</v>
      </c>
      <c r="D74" s="9">
        <f t="shared" si="3"/>
        <v>79.310344827586206</v>
      </c>
    </row>
    <row r="75" spans="1:4" ht="17.45" customHeight="1" x14ac:dyDescent="0.3">
      <c r="A75" s="2">
        <v>22100132</v>
      </c>
      <c r="B75" s="30">
        <v>47.5</v>
      </c>
      <c r="C75" s="2">
        <v>69</v>
      </c>
      <c r="D75" s="9">
        <f t="shared" si="3"/>
        <v>79.310344827586206</v>
      </c>
    </row>
    <row r="76" spans="1:4" ht="17.45" customHeight="1" x14ac:dyDescent="0.3">
      <c r="A76" s="2">
        <v>22100143</v>
      </c>
      <c r="B76" s="30">
        <v>47.5</v>
      </c>
      <c r="C76" s="2">
        <v>69</v>
      </c>
      <c r="D76" s="9">
        <f t="shared" si="3"/>
        <v>79.310344827586206</v>
      </c>
    </row>
    <row r="77" spans="1:4" ht="17.45" customHeight="1" x14ac:dyDescent="0.3">
      <c r="A77" s="30">
        <v>22100043</v>
      </c>
      <c r="B77" s="30">
        <v>45</v>
      </c>
      <c r="C77" s="2">
        <v>73</v>
      </c>
      <c r="D77" s="9">
        <f t="shared" si="3"/>
        <v>83.908045977011497</v>
      </c>
    </row>
    <row r="78" spans="1:4" ht="17.45" customHeight="1" x14ac:dyDescent="0.3">
      <c r="A78" s="30">
        <v>22100075</v>
      </c>
      <c r="B78" s="30">
        <v>45</v>
      </c>
      <c r="C78" s="2">
        <v>73</v>
      </c>
      <c r="D78" s="9">
        <f t="shared" si="3"/>
        <v>83.908045977011497</v>
      </c>
    </row>
    <row r="79" spans="1:4" ht="17.45" customHeight="1" x14ac:dyDescent="0.3">
      <c r="A79" s="30">
        <v>22100029</v>
      </c>
      <c r="B79" s="30">
        <v>42.5</v>
      </c>
      <c r="C79" s="2">
        <v>75</v>
      </c>
      <c r="D79" s="9">
        <f t="shared" si="3"/>
        <v>86.206896551724128</v>
      </c>
    </row>
    <row r="80" spans="1:4" x14ac:dyDescent="0.3">
      <c r="A80" s="30">
        <v>22100081</v>
      </c>
      <c r="B80" s="30">
        <v>42.5</v>
      </c>
      <c r="C80" s="2">
        <v>75</v>
      </c>
      <c r="D80" s="9">
        <f t="shared" si="3"/>
        <v>86.206896551724128</v>
      </c>
    </row>
    <row r="81" spans="1:4" x14ac:dyDescent="0.3">
      <c r="A81" s="2">
        <v>22100118</v>
      </c>
      <c r="B81" s="30">
        <v>42.5</v>
      </c>
      <c r="C81" s="2">
        <v>75</v>
      </c>
      <c r="D81" s="9">
        <f t="shared" si="3"/>
        <v>86.206896551724128</v>
      </c>
    </row>
    <row r="82" spans="1:4" x14ac:dyDescent="0.3">
      <c r="A82" s="30">
        <v>22100021</v>
      </c>
      <c r="B82" s="30">
        <v>37.5</v>
      </c>
      <c r="C82" s="2">
        <v>78</v>
      </c>
      <c r="D82" s="9">
        <f t="shared" si="3"/>
        <v>89.65517241379311</v>
      </c>
    </row>
    <row r="83" spans="1:4" x14ac:dyDescent="0.3">
      <c r="A83" s="30">
        <v>22100105</v>
      </c>
      <c r="B83" s="30">
        <v>37.5</v>
      </c>
      <c r="C83" s="2">
        <v>78</v>
      </c>
      <c r="D83" s="9">
        <f t="shared" si="3"/>
        <v>89.65517241379311</v>
      </c>
    </row>
    <row r="84" spans="1:4" x14ac:dyDescent="0.3">
      <c r="A84" s="30">
        <v>22100114</v>
      </c>
      <c r="B84" s="30">
        <v>37.5</v>
      </c>
      <c r="C84" s="2">
        <v>78</v>
      </c>
      <c r="D84" s="9">
        <f t="shared" si="3"/>
        <v>89.65517241379311</v>
      </c>
    </row>
    <row r="85" spans="1:4" x14ac:dyDescent="0.3">
      <c r="A85" s="30">
        <v>22100080</v>
      </c>
      <c r="B85" s="30">
        <v>35</v>
      </c>
      <c r="C85" s="2">
        <v>81</v>
      </c>
      <c r="D85" s="9">
        <f t="shared" si="3"/>
        <v>93.103448275862064</v>
      </c>
    </row>
    <row r="86" spans="1:4" x14ac:dyDescent="0.3">
      <c r="A86" s="30">
        <v>22100015</v>
      </c>
      <c r="B86" s="30">
        <v>30</v>
      </c>
      <c r="C86" s="2">
        <v>82</v>
      </c>
      <c r="D86" s="9">
        <f t="shared" si="3"/>
        <v>94.252873563218387</v>
      </c>
    </row>
    <row r="87" spans="1:4" x14ac:dyDescent="0.3">
      <c r="A87" s="30">
        <v>22100024</v>
      </c>
      <c r="B87" s="30">
        <v>30</v>
      </c>
      <c r="C87" s="2">
        <v>82</v>
      </c>
      <c r="D87" s="9">
        <f t="shared" si="3"/>
        <v>94.252873563218387</v>
      </c>
    </row>
    <row r="88" spans="1:4" x14ac:dyDescent="0.3">
      <c r="A88" s="30">
        <v>22100017</v>
      </c>
      <c r="B88" s="30">
        <v>27.5</v>
      </c>
      <c r="C88" s="2">
        <v>84</v>
      </c>
      <c r="D88" s="9">
        <f t="shared" si="3"/>
        <v>96.551724137931032</v>
      </c>
    </row>
    <row r="89" spans="1:4" x14ac:dyDescent="0.3">
      <c r="A89" s="30">
        <v>22100116</v>
      </c>
      <c r="B89" s="30">
        <v>25</v>
      </c>
      <c r="C89" s="2">
        <v>85</v>
      </c>
      <c r="D89" s="9">
        <f t="shared" si="3"/>
        <v>97.701149425287355</v>
      </c>
    </row>
    <row r="90" spans="1:4" x14ac:dyDescent="0.3">
      <c r="A90" s="30">
        <v>22100068</v>
      </c>
      <c r="B90" s="30">
        <v>20</v>
      </c>
      <c r="C90" s="2">
        <v>86</v>
      </c>
      <c r="D90" s="9">
        <f t="shared" si="3"/>
        <v>98.850574712643677</v>
      </c>
    </row>
    <row r="91" spans="1:4" x14ac:dyDescent="0.3">
      <c r="A91" s="30">
        <v>22100001</v>
      </c>
      <c r="B91" s="30">
        <v>0</v>
      </c>
      <c r="C91" s="2">
        <v>145</v>
      </c>
      <c r="D91" s="9">
        <f>C91/145*100</f>
        <v>100</v>
      </c>
    </row>
    <row r="92" spans="1:4" x14ac:dyDescent="0.3">
      <c r="A92" s="30">
        <v>22100002</v>
      </c>
      <c r="B92" s="30">
        <v>0</v>
      </c>
      <c r="C92" s="2">
        <v>145</v>
      </c>
      <c r="D92" s="9">
        <f t="shared" ref="D92:D149" si="4">C92/145*100</f>
        <v>100</v>
      </c>
    </row>
    <row r="93" spans="1:4" x14ac:dyDescent="0.3">
      <c r="A93" s="30">
        <v>22100004</v>
      </c>
      <c r="B93" s="30">
        <v>0</v>
      </c>
      <c r="C93" s="2">
        <v>145</v>
      </c>
      <c r="D93" s="9">
        <f t="shared" si="4"/>
        <v>100</v>
      </c>
    </row>
    <row r="94" spans="1:4" x14ac:dyDescent="0.3">
      <c r="A94" s="30">
        <v>22100005</v>
      </c>
      <c r="B94" s="30">
        <v>0</v>
      </c>
      <c r="C94" s="2">
        <v>145</v>
      </c>
      <c r="D94" s="9">
        <f t="shared" si="4"/>
        <v>100</v>
      </c>
    </row>
    <row r="95" spans="1:4" x14ac:dyDescent="0.3">
      <c r="A95" s="30">
        <v>22100006</v>
      </c>
      <c r="B95" s="30">
        <v>0</v>
      </c>
      <c r="C95" s="2">
        <v>145</v>
      </c>
      <c r="D95" s="9">
        <f t="shared" si="4"/>
        <v>100</v>
      </c>
    </row>
    <row r="96" spans="1:4" x14ac:dyDescent="0.3">
      <c r="A96" s="30">
        <v>22100012</v>
      </c>
      <c r="B96" s="30">
        <v>0</v>
      </c>
      <c r="C96" s="2">
        <v>145</v>
      </c>
      <c r="D96" s="9">
        <f t="shared" si="4"/>
        <v>100</v>
      </c>
    </row>
    <row r="97" spans="1:4" x14ac:dyDescent="0.3">
      <c r="A97" s="30">
        <v>22100019</v>
      </c>
      <c r="B97" s="30">
        <v>0</v>
      </c>
      <c r="C97" s="2">
        <v>145</v>
      </c>
      <c r="D97" s="9">
        <f t="shared" si="4"/>
        <v>100</v>
      </c>
    </row>
    <row r="98" spans="1:4" x14ac:dyDescent="0.3">
      <c r="A98" s="30">
        <v>22100022</v>
      </c>
      <c r="B98" s="30">
        <v>0</v>
      </c>
      <c r="C98" s="2">
        <v>145</v>
      </c>
      <c r="D98" s="9">
        <f t="shared" si="4"/>
        <v>100</v>
      </c>
    </row>
    <row r="99" spans="1:4" x14ac:dyDescent="0.3">
      <c r="A99" s="30">
        <v>22100025</v>
      </c>
      <c r="B99" s="30">
        <v>0</v>
      </c>
      <c r="C99" s="2">
        <v>145</v>
      </c>
      <c r="D99" s="9">
        <f t="shared" si="4"/>
        <v>100</v>
      </c>
    </row>
    <row r="100" spans="1:4" x14ac:dyDescent="0.3">
      <c r="A100" s="30">
        <v>22100026</v>
      </c>
      <c r="B100" s="30">
        <v>0</v>
      </c>
      <c r="C100" s="2">
        <v>145</v>
      </c>
      <c r="D100" s="9">
        <f t="shared" si="4"/>
        <v>100</v>
      </c>
    </row>
    <row r="101" spans="1:4" x14ac:dyDescent="0.3">
      <c r="A101" s="30">
        <v>22100027</v>
      </c>
      <c r="B101" s="30">
        <v>0</v>
      </c>
      <c r="C101" s="2">
        <v>145</v>
      </c>
      <c r="D101" s="9">
        <f t="shared" si="4"/>
        <v>100</v>
      </c>
    </row>
    <row r="102" spans="1:4" x14ac:dyDescent="0.3">
      <c r="A102" s="30">
        <v>22100028</v>
      </c>
      <c r="B102" s="30">
        <v>0</v>
      </c>
      <c r="C102" s="2">
        <v>145</v>
      </c>
      <c r="D102" s="9">
        <f t="shared" si="4"/>
        <v>100</v>
      </c>
    </row>
    <row r="103" spans="1:4" x14ac:dyDescent="0.3">
      <c r="A103" s="30">
        <v>22100030</v>
      </c>
      <c r="B103" s="30">
        <v>0</v>
      </c>
      <c r="C103" s="2">
        <v>145</v>
      </c>
      <c r="D103" s="9">
        <f t="shared" si="4"/>
        <v>100</v>
      </c>
    </row>
    <row r="104" spans="1:4" x14ac:dyDescent="0.3">
      <c r="A104" s="30">
        <v>22100032</v>
      </c>
      <c r="B104" s="30">
        <v>0</v>
      </c>
      <c r="C104" s="2">
        <v>145</v>
      </c>
      <c r="D104" s="9">
        <f t="shared" si="4"/>
        <v>100</v>
      </c>
    </row>
    <row r="105" spans="1:4" x14ac:dyDescent="0.3">
      <c r="A105" s="30">
        <v>22100033</v>
      </c>
      <c r="B105" s="30">
        <v>0</v>
      </c>
      <c r="C105" s="2">
        <v>145</v>
      </c>
      <c r="D105" s="9">
        <f t="shared" si="4"/>
        <v>100</v>
      </c>
    </row>
    <row r="106" spans="1:4" x14ac:dyDescent="0.3">
      <c r="A106" s="30">
        <v>22100036</v>
      </c>
      <c r="B106" s="30">
        <v>0</v>
      </c>
      <c r="C106" s="2">
        <v>145</v>
      </c>
      <c r="D106" s="9">
        <f t="shared" si="4"/>
        <v>100</v>
      </c>
    </row>
    <row r="107" spans="1:4" x14ac:dyDescent="0.3">
      <c r="A107" s="30">
        <v>22100044</v>
      </c>
      <c r="B107" s="30">
        <v>0</v>
      </c>
      <c r="C107" s="2">
        <v>145</v>
      </c>
      <c r="D107" s="9">
        <f t="shared" si="4"/>
        <v>100</v>
      </c>
    </row>
    <row r="108" spans="1:4" x14ac:dyDescent="0.3">
      <c r="A108" s="30">
        <v>22100048</v>
      </c>
      <c r="B108" s="30">
        <v>0</v>
      </c>
      <c r="C108" s="2">
        <v>145</v>
      </c>
      <c r="D108" s="9">
        <f t="shared" si="4"/>
        <v>100</v>
      </c>
    </row>
    <row r="109" spans="1:4" x14ac:dyDescent="0.3">
      <c r="A109" s="30">
        <v>22100049</v>
      </c>
      <c r="B109" s="30">
        <v>0</v>
      </c>
      <c r="C109" s="2">
        <v>145</v>
      </c>
      <c r="D109" s="9">
        <f t="shared" si="4"/>
        <v>100</v>
      </c>
    </row>
    <row r="110" spans="1:4" x14ac:dyDescent="0.3">
      <c r="A110" s="30">
        <v>22100052</v>
      </c>
      <c r="B110" s="30">
        <v>0</v>
      </c>
      <c r="C110" s="2">
        <v>145</v>
      </c>
      <c r="D110" s="9">
        <f t="shared" si="4"/>
        <v>100</v>
      </c>
    </row>
    <row r="111" spans="1:4" x14ac:dyDescent="0.3">
      <c r="A111" s="30">
        <v>22100060</v>
      </c>
      <c r="B111" s="30">
        <v>0</v>
      </c>
      <c r="C111" s="2">
        <v>145</v>
      </c>
      <c r="D111" s="9">
        <f t="shared" si="4"/>
        <v>100</v>
      </c>
    </row>
    <row r="112" spans="1:4" x14ac:dyDescent="0.3">
      <c r="A112" s="30">
        <v>22100061</v>
      </c>
      <c r="B112" s="30">
        <v>0</v>
      </c>
      <c r="C112" s="2">
        <v>145</v>
      </c>
      <c r="D112" s="9">
        <f t="shared" si="4"/>
        <v>100</v>
      </c>
    </row>
    <row r="113" spans="1:4" ht="17.45" customHeight="1" x14ac:dyDescent="0.3">
      <c r="A113" s="30">
        <v>22100063</v>
      </c>
      <c r="B113" s="30">
        <v>0</v>
      </c>
      <c r="C113" s="2">
        <v>145</v>
      </c>
      <c r="D113" s="9">
        <f t="shared" si="4"/>
        <v>100</v>
      </c>
    </row>
    <row r="114" spans="1:4" x14ac:dyDescent="0.3">
      <c r="A114" s="30">
        <v>22100064</v>
      </c>
      <c r="B114" s="30">
        <v>0</v>
      </c>
      <c r="C114" s="2">
        <v>145</v>
      </c>
      <c r="D114" s="9">
        <f t="shared" si="4"/>
        <v>100</v>
      </c>
    </row>
    <row r="115" spans="1:4" ht="17.45" customHeight="1" x14ac:dyDescent="0.3">
      <c r="A115" s="30">
        <v>22100066</v>
      </c>
      <c r="B115" s="30">
        <v>0</v>
      </c>
      <c r="C115" s="2">
        <v>145</v>
      </c>
      <c r="D115" s="9">
        <f t="shared" si="4"/>
        <v>100</v>
      </c>
    </row>
    <row r="116" spans="1:4" x14ac:dyDescent="0.3">
      <c r="A116" s="30">
        <v>22100067</v>
      </c>
      <c r="B116" s="30">
        <v>0</v>
      </c>
      <c r="C116" s="2">
        <v>145</v>
      </c>
      <c r="D116" s="9">
        <f t="shared" si="4"/>
        <v>100</v>
      </c>
    </row>
    <row r="117" spans="1:4" x14ac:dyDescent="0.3">
      <c r="A117" s="30">
        <v>22100070</v>
      </c>
      <c r="B117" s="30">
        <v>0</v>
      </c>
      <c r="C117" s="2">
        <v>145</v>
      </c>
      <c r="D117" s="9">
        <f t="shared" si="4"/>
        <v>100</v>
      </c>
    </row>
    <row r="118" spans="1:4" x14ac:dyDescent="0.3">
      <c r="A118" s="30">
        <v>22100071</v>
      </c>
      <c r="B118" s="30">
        <v>0</v>
      </c>
      <c r="C118" s="2">
        <v>145</v>
      </c>
      <c r="D118" s="9">
        <f t="shared" si="4"/>
        <v>100</v>
      </c>
    </row>
    <row r="119" spans="1:4" x14ac:dyDescent="0.3">
      <c r="A119" s="30">
        <v>22100074</v>
      </c>
      <c r="B119" s="30">
        <v>0</v>
      </c>
      <c r="C119" s="2">
        <v>145</v>
      </c>
      <c r="D119" s="9">
        <f t="shared" si="4"/>
        <v>100</v>
      </c>
    </row>
    <row r="120" spans="1:4" x14ac:dyDescent="0.3">
      <c r="A120" s="30">
        <v>22100077</v>
      </c>
      <c r="B120" s="30">
        <v>0</v>
      </c>
      <c r="C120" s="2">
        <v>145</v>
      </c>
      <c r="D120" s="9">
        <f t="shared" si="4"/>
        <v>100</v>
      </c>
    </row>
    <row r="121" spans="1:4" ht="17.45" customHeight="1" x14ac:dyDescent="0.3">
      <c r="A121" s="30">
        <v>22100078</v>
      </c>
      <c r="B121" s="30">
        <v>0</v>
      </c>
      <c r="C121" s="2">
        <v>145</v>
      </c>
      <c r="D121" s="9">
        <f t="shared" si="4"/>
        <v>100</v>
      </c>
    </row>
    <row r="122" spans="1:4" x14ac:dyDescent="0.3">
      <c r="A122" s="30">
        <v>22100079</v>
      </c>
      <c r="B122" s="30">
        <v>0</v>
      </c>
      <c r="C122" s="2">
        <v>145</v>
      </c>
      <c r="D122" s="9">
        <f t="shared" si="4"/>
        <v>100</v>
      </c>
    </row>
    <row r="123" spans="1:4" x14ac:dyDescent="0.3">
      <c r="A123" s="30">
        <v>22100083</v>
      </c>
      <c r="B123" s="30">
        <v>0</v>
      </c>
      <c r="C123" s="2">
        <v>145</v>
      </c>
      <c r="D123" s="9">
        <f t="shared" si="4"/>
        <v>100</v>
      </c>
    </row>
    <row r="124" spans="1:4" x14ac:dyDescent="0.3">
      <c r="A124" s="30">
        <v>22100084</v>
      </c>
      <c r="B124" s="30">
        <v>0</v>
      </c>
      <c r="C124" s="2">
        <v>145</v>
      </c>
      <c r="D124" s="9">
        <f t="shared" si="4"/>
        <v>100</v>
      </c>
    </row>
    <row r="125" spans="1:4" x14ac:dyDescent="0.3">
      <c r="A125" s="30">
        <v>22100085</v>
      </c>
      <c r="B125" s="30">
        <v>0</v>
      </c>
      <c r="C125" s="2">
        <v>145</v>
      </c>
      <c r="D125" s="9">
        <f t="shared" si="4"/>
        <v>100</v>
      </c>
    </row>
    <row r="126" spans="1:4" x14ac:dyDescent="0.3">
      <c r="A126" s="30">
        <v>22100086</v>
      </c>
      <c r="B126" s="30">
        <v>0</v>
      </c>
      <c r="C126" s="2">
        <v>145</v>
      </c>
      <c r="D126" s="9">
        <f t="shared" si="4"/>
        <v>100</v>
      </c>
    </row>
    <row r="127" spans="1:4" x14ac:dyDescent="0.3">
      <c r="A127" s="30">
        <v>22100087</v>
      </c>
      <c r="B127" s="30">
        <v>0</v>
      </c>
      <c r="C127" s="2">
        <v>145</v>
      </c>
      <c r="D127" s="9">
        <f t="shared" si="4"/>
        <v>100</v>
      </c>
    </row>
    <row r="128" spans="1:4" x14ac:dyDescent="0.3">
      <c r="A128" s="30">
        <v>22100088</v>
      </c>
      <c r="B128" s="30">
        <v>0</v>
      </c>
      <c r="C128" s="2">
        <v>145</v>
      </c>
      <c r="D128" s="9">
        <f t="shared" si="4"/>
        <v>100</v>
      </c>
    </row>
    <row r="129" spans="1:4" x14ac:dyDescent="0.3">
      <c r="A129" s="30">
        <v>22100089</v>
      </c>
      <c r="B129" s="30">
        <v>0</v>
      </c>
      <c r="C129" s="2">
        <v>145</v>
      </c>
      <c r="D129" s="9">
        <f t="shared" si="4"/>
        <v>100</v>
      </c>
    </row>
    <row r="130" spans="1:4" x14ac:dyDescent="0.3">
      <c r="A130" s="30">
        <v>22100092</v>
      </c>
      <c r="B130" s="30">
        <v>0</v>
      </c>
      <c r="C130" s="2">
        <v>145</v>
      </c>
      <c r="D130" s="9">
        <f t="shared" si="4"/>
        <v>100</v>
      </c>
    </row>
    <row r="131" spans="1:4" x14ac:dyDescent="0.3">
      <c r="A131" s="30">
        <v>22100096</v>
      </c>
      <c r="B131" s="30">
        <v>0</v>
      </c>
      <c r="C131" s="2">
        <v>145</v>
      </c>
      <c r="D131" s="9">
        <f t="shared" si="4"/>
        <v>100</v>
      </c>
    </row>
    <row r="132" spans="1:4" x14ac:dyDescent="0.3">
      <c r="A132" s="30">
        <v>22100097</v>
      </c>
      <c r="B132" s="30">
        <v>0</v>
      </c>
      <c r="C132" s="2">
        <v>145</v>
      </c>
      <c r="D132" s="9">
        <f t="shared" si="4"/>
        <v>100</v>
      </c>
    </row>
    <row r="133" spans="1:4" x14ac:dyDescent="0.3">
      <c r="A133" s="30">
        <v>22100100</v>
      </c>
      <c r="B133" s="30">
        <v>0</v>
      </c>
      <c r="C133" s="2">
        <v>145</v>
      </c>
      <c r="D133" s="9">
        <f t="shared" si="4"/>
        <v>100</v>
      </c>
    </row>
    <row r="134" spans="1:4" x14ac:dyDescent="0.3">
      <c r="A134" s="30">
        <v>22100101</v>
      </c>
      <c r="B134" s="30">
        <v>0</v>
      </c>
      <c r="C134" s="2">
        <v>145</v>
      </c>
      <c r="D134" s="9">
        <f t="shared" si="4"/>
        <v>100</v>
      </c>
    </row>
    <row r="135" spans="1:4" x14ac:dyDescent="0.3">
      <c r="A135" s="30">
        <v>22100107</v>
      </c>
      <c r="B135" s="30">
        <v>0</v>
      </c>
      <c r="C135" s="2">
        <v>145</v>
      </c>
      <c r="D135" s="9">
        <f t="shared" si="4"/>
        <v>100</v>
      </c>
    </row>
    <row r="136" spans="1:4" x14ac:dyDescent="0.3">
      <c r="A136" s="30">
        <v>22100108</v>
      </c>
      <c r="B136" s="30">
        <v>0</v>
      </c>
      <c r="C136" s="2">
        <v>145</v>
      </c>
      <c r="D136" s="9">
        <f t="shared" si="4"/>
        <v>100</v>
      </c>
    </row>
    <row r="137" spans="1:4" x14ac:dyDescent="0.3">
      <c r="A137" s="30">
        <v>22100109</v>
      </c>
      <c r="B137" s="30">
        <v>0</v>
      </c>
      <c r="C137" s="2">
        <v>145</v>
      </c>
      <c r="D137" s="9">
        <f t="shared" si="4"/>
        <v>100</v>
      </c>
    </row>
    <row r="138" spans="1:4" x14ac:dyDescent="0.3">
      <c r="A138" s="30">
        <v>22100113</v>
      </c>
      <c r="B138" s="30">
        <v>0</v>
      </c>
      <c r="C138" s="2">
        <v>145</v>
      </c>
      <c r="D138" s="9">
        <f t="shared" si="4"/>
        <v>100</v>
      </c>
    </row>
    <row r="139" spans="1:4" x14ac:dyDescent="0.3">
      <c r="A139" s="30">
        <v>22100115</v>
      </c>
      <c r="B139" s="30">
        <v>0</v>
      </c>
      <c r="C139" s="2">
        <v>145</v>
      </c>
      <c r="D139" s="9">
        <f t="shared" si="4"/>
        <v>100</v>
      </c>
    </row>
    <row r="140" spans="1:4" x14ac:dyDescent="0.3">
      <c r="A140" s="30">
        <v>22100117</v>
      </c>
      <c r="B140" s="30">
        <v>0</v>
      </c>
      <c r="C140" s="2">
        <v>145</v>
      </c>
      <c r="D140" s="9">
        <f t="shared" si="4"/>
        <v>100</v>
      </c>
    </row>
    <row r="141" spans="1:4" x14ac:dyDescent="0.3">
      <c r="A141" s="2">
        <v>22100120</v>
      </c>
      <c r="B141" s="30">
        <v>0</v>
      </c>
      <c r="C141" s="2">
        <v>145</v>
      </c>
      <c r="D141" s="9">
        <f t="shared" si="4"/>
        <v>100</v>
      </c>
    </row>
    <row r="142" spans="1:4" x14ac:dyDescent="0.3">
      <c r="A142" s="2">
        <v>22100124</v>
      </c>
      <c r="B142" s="30">
        <v>0</v>
      </c>
      <c r="C142" s="2">
        <v>145</v>
      </c>
      <c r="D142" s="9">
        <f t="shared" si="4"/>
        <v>100</v>
      </c>
    </row>
    <row r="143" spans="1:4" x14ac:dyDescent="0.3">
      <c r="A143" s="2">
        <v>22100127</v>
      </c>
      <c r="B143" s="30">
        <v>0</v>
      </c>
      <c r="C143" s="2">
        <v>145</v>
      </c>
      <c r="D143" s="9">
        <f t="shared" si="4"/>
        <v>100</v>
      </c>
    </row>
    <row r="144" spans="1:4" x14ac:dyDescent="0.3">
      <c r="A144" s="2">
        <v>22100131</v>
      </c>
      <c r="B144" s="30">
        <v>0</v>
      </c>
      <c r="C144" s="2">
        <v>145</v>
      </c>
      <c r="D144" s="9">
        <f t="shared" si="4"/>
        <v>100</v>
      </c>
    </row>
    <row r="145" spans="1:4" x14ac:dyDescent="0.3">
      <c r="A145" s="2">
        <v>22100133</v>
      </c>
      <c r="B145" s="30">
        <v>0</v>
      </c>
      <c r="C145" s="2">
        <v>145</v>
      </c>
      <c r="D145" s="9">
        <f t="shared" si="4"/>
        <v>100</v>
      </c>
    </row>
    <row r="146" spans="1:4" x14ac:dyDescent="0.3">
      <c r="A146" s="2">
        <v>22100138</v>
      </c>
      <c r="B146" s="30">
        <v>0</v>
      </c>
      <c r="C146" s="2">
        <v>145</v>
      </c>
      <c r="D146" s="9">
        <f t="shared" si="4"/>
        <v>100</v>
      </c>
    </row>
    <row r="147" spans="1:4" x14ac:dyDescent="0.3">
      <c r="A147" s="2">
        <v>22100141</v>
      </c>
      <c r="B147" s="30">
        <v>0</v>
      </c>
      <c r="C147" s="2">
        <v>145</v>
      </c>
      <c r="D147" s="9">
        <f t="shared" si="4"/>
        <v>100</v>
      </c>
    </row>
    <row r="148" spans="1:4" x14ac:dyDescent="0.3">
      <c r="A148" s="2">
        <v>22100142</v>
      </c>
      <c r="B148" s="30">
        <v>0</v>
      </c>
      <c r="C148" s="2">
        <v>145</v>
      </c>
      <c r="D148" s="9">
        <f t="shared" si="4"/>
        <v>100</v>
      </c>
    </row>
    <row r="149" spans="1:4" x14ac:dyDescent="0.3">
      <c r="A149" s="2">
        <v>22100144</v>
      </c>
      <c r="B149" s="30">
        <v>0</v>
      </c>
      <c r="C149" s="2">
        <v>145</v>
      </c>
      <c r="D149" s="9">
        <f t="shared" si="4"/>
        <v>100</v>
      </c>
    </row>
  </sheetData>
  <mergeCells count="1">
    <mergeCell ref="A1:O2"/>
  </mergeCells>
  <phoneticPr fontId="1" type="noConversion"/>
  <pageMargins left="1" right="1" top="1" bottom="1" header="0.5" footer="0.5"/>
  <pageSetup paperSize="9" scale="34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FD005E-3DFE-450C-9C9E-8B59B50121B6}">
  <sheetPr>
    <pageSetUpPr fitToPage="1"/>
  </sheetPr>
  <dimension ref="A1:O149"/>
  <sheetViews>
    <sheetView showGridLines="0" topLeftCell="A25" zoomScale="85" zoomScaleNormal="85" workbookViewId="0">
      <selection activeCell="N45" sqref="N45"/>
    </sheetView>
  </sheetViews>
  <sheetFormatPr defaultRowHeight="16.5" x14ac:dyDescent="0.3"/>
  <cols>
    <col min="1" max="1" width="11" bestFit="1" customWidth="1"/>
  </cols>
  <sheetData>
    <row r="1" spans="1:15" ht="16.5" customHeight="1" x14ac:dyDescent="0.3">
      <c r="A1" s="35" t="s">
        <v>37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5" ht="18" customHeight="1" x14ac:dyDescent="0.3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4" spans="1:15" ht="17.25" thickBot="1" x14ac:dyDescent="0.35">
      <c r="A4" s="3" t="s">
        <v>11</v>
      </c>
      <c r="B4" s="3" t="s">
        <v>10</v>
      </c>
      <c r="C4" s="3" t="s">
        <v>9</v>
      </c>
      <c r="D4" s="3" t="s">
        <v>8</v>
      </c>
      <c r="M4" s="12" t="s">
        <v>7</v>
      </c>
      <c r="N4" s="11" t="s">
        <v>6</v>
      </c>
      <c r="O4" s="10" t="s">
        <v>5</v>
      </c>
    </row>
    <row r="5" spans="1:15" x14ac:dyDescent="0.3">
      <c r="A5" s="30">
        <v>22100001</v>
      </c>
      <c r="B5" s="30">
        <v>75</v>
      </c>
      <c r="C5" s="2">
        <v>1</v>
      </c>
      <c r="D5" s="9">
        <f>C5/67*100</f>
        <v>1.4925373134328357</v>
      </c>
      <c r="M5" s="29">
        <v>100</v>
      </c>
      <c r="N5" s="6">
        <f>FREQUENCY($B$5:$B$98,M5:M44)</f>
        <v>0</v>
      </c>
      <c r="O5" s="5">
        <f>N5</f>
        <v>0</v>
      </c>
    </row>
    <row r="6" spans="1:15" x14ac:dyDescent="0.3">
      <c r="A6" s="30">
        <v>22100002</v>
      </c>
      <c r="B6" s="30">
        <v>75</v>
      </c>
      <c r="C6" s="2">
        <v>1</v>
      </c>
      <c r="D6" s="9">
        <f t="shared" ref="D6:D69" si="0">C6/67*100</f>
        <v>1.4925373134328357</v>
      </c>
      <c r="M6" s="8">
        <v>97.5</v>
      </c>
      <c r="N6" s="6">
        <f t="shared" ref="N6:N44" si="1">FREQUENCY($B$5:$B$98,M6:M45)</f>
        <v>0</v>
      </c>
      <c r="O6" s="5">
        <f>O5+N6</f>
        <v>0</v>
      </c>
    </row>
    <row r="7" spans="1:15" x14ac:dyDescent="0.3">
      <c r="A7" s="30">
        <v>22100003</v>
      </c>
      <c r="B7" s="30">
        <v>67.5</v>
      </c>
      <c r="C7" s="2">
        <v>3</v>
      </c>
      <c r="D7" s="9">
        <f t="shared" si="0"/>
        <v>4.4776119402985071</v>
      </c>
      <c r="M7" s="8">
        <v>95</v>
      </c>
      <c r="N7" s="6">
        <f t="shared" si="1"/>
        <v>0</v>
      </c>
      <c r="O7" s="5">
        <f>O6+N7</f>
        <v>0</v>
      </c>
    </row>
    <row r="8" spans="1:15" x14ac:dyDescent="0.3">
      <c r="A8" s="30">
        <v>22100004</v>
      </c>
      <c r="B8" s="30">
        <v>67.5</v>
      </c>
      <c r="C8" s="2">
        <v>3</v>
      </c>
      <c r="D8" s="9">
        <f t="shared" si="0"/>
        <v>4.4776119402985071</v>
      </c>
      <c r="M8" s="7">
        <v>92.5</v>
      </c>
      <c r="N8" s="6">
        <f t="shared" si="1"/>
        <v>0</v>
      </c>
      <c r="O8" s="5">
        <f t="shared" ref="O8:O45" si="2">O7+N8</f>
        <v>0</v>
      </c>
    </row>
    <row r="9" spans="1:15" x14ac:dyDescent="0.3">
      <c r="A9" s="30">
        <v>22100005</v>
      </c>
      <c r="B9" s="30">
        <v>60</v>
      </c>
      <c r="C9" s="2">
        <v>5</v>
      </c>
      <c r="D9" s="9">
        <f t="shared" si="0"/>
        <v>7.4626865671641784</v>
      </c>
      <c r="M9" s="8">
        <v>90</v>
      </c>
      <c r="N9" s="6">
        <f t="shared" si="1"/>
        <v>0</v>
      </c>
      <c r="O9" s="5">
        <f t="shared" si="2"/>
        <v>0</v>
      </c>
    </row>
    <row r="10" spans="1:15" x14ac:dyDescent="0.3">
      <c r="A10" s="30">
        <v>22100006</v>
      </c>
      <c r="B10" s="30">
        <v>60</v>
      </c>
      <c r="C10" s="2">
        <v>5</v>
      </c>
      <c r="D10" s="9">
        <f t="shared" si="0"/>
        <v>7.4626865671641784</v>
      </c>
      <c r="M10" s="8">
        <v>87.5</v>
      </c>
      <c r="N10" s="6">
        <f t="shared" si="1"/>
        <v>0</v>
      </c>
      <c r="O10" s="5">
        <f t="shared" si="2"/>
        <v>0</v>
      </c>
    </row>
    <row r="11" spans="1:15" x14ac:dyDescent="0.3">
      <c r="A11" s="30">
        <v>22100007</v>
      </c>
      <c r="B11" s="30">
        <v>60</v>
      </c>
      <c r="C11" s="2">
        <v>5</v>
      </c>
      <c r="D11" s="9">
        <f t="shared" si="0"/>
        <v>7.4626865671641784</v>
      </c>
      <c r="M11" s="7">
        <v>85</v>
      </c>
      <c r="N11" s="6">
        <f t="shared" si="1"/>
        <v>0</v>
      </c>
      <c r="O11" s="5">
        <f t="shared" si="2"/>
        <v>0</v>
      </c>
    </row>
    <row r="12" spans="1:15" x14ac:dyDescent="0.3">
      <c r="A12" s="30">
        <v>22100008</v>
      </c>
      <c r="B12" s="30">
        <v>57.5</v>
      </c>
      <c r="C12" s="2">
        <v>8</v>
      </c>
      <c r="D12" s="9">
        <f t="shared" si="0"/>
        <v>11.940298507462686</v>
      </c>
      <c r="M12" s="8">
        <v>82.5</v>
      </c>
      <c r="N12" s="6">
        <f t="shared" si="1"/>
        <v>0</v>
      </c>
      <c r="O12" s="5">
        <f t="shared" si="2"/>
        <v>0</v>
      </c>
    </row>
    <row r="13" spans="1:15" x14ac:dyDescent="0.3">
      <c r="A13" s="30">
        <v>22100009</v>
      </c>
      <c r="B13" s="30">
        <v>57.5</v>
      </c>
      <c r="C13" s="2">
        <v>8</v>
      </c>
      <c r="D13" s="9">
        <f t="shared" si="0"/>
        <v>11.940298507462686</v>
      </c>
      <c r="M13" s="8">
        <v>80</v>
      </c>
      <c r="N13" s="6">
        <f t="shared" si="1"/>
        <v>0</v>
      </c>
      <c r="O13" s="5">
        <f t="shared" si="2"/>
        <v>0</v>
      </c>
    </row>
    <row r="14" spans="1:15" x14ac:dyDescent="0.3">
      <c r="A14" s="30">
        <v>22100010</v>
      </c>
      <c r="B14" s="30">
        <v>57.5</v>
      </c>
      <c r="C14" s="2">
        <v>8</v>
      </c>
      <c r="D14" s="9">
        <f t="shared" si="0"/>
        <v>11.940298507462686</v>
      </c>
      <c r="M14" s="7">
        <v>77.5</v>
      </c>
      <c r="N14" s="6">
        <f t="shared" si="1"/>
        <v>0</v>
      </c>
      <c r="O14" s="5">
        <f t="shared" si="2"/>
        <v>0</v>
      </c>
    </row>
    <row r="15" spans="1:15" x14ac:dyDescent="0.3">
      <c r="A15" s="30">
        <v>22100011</v>
      </c>
      <c r="B15" s="30">
        <v>57.5</v>
      </c>
      <c r="C15" s="2">
        <v>8</v>
      </c>
      <c r="D15" s="9">
        <f t="shared" si="0"/>
        <v>11.940298507462686</v>
      </c>
      <c r="M15" s="8">
        <v>75</v>
      </c>
      <c r="N15" s="6">
        <f t="shared" si="1"/>
        <v>2</v>
      </c>
      <c r="O15" s="5">
        <f t="shared" si="2"/>
        <v>2</v>
      </c>
    </row>
    <row r="16" spans="1:15" x14ac:dyDescent="0.3">
      <c r="A16" s="30">
        <v>22100012</v>
      </c>
      <c r="B16" s="30">
        <v>57.5</v>
      </c>
      <c r="C16" s="2">
        <v>8</v>
      </c>
      <c r="D16" s="9">
        <f t="shared" si="0"/>
        <v>11.940298507462686</v>
      </c>
      <c r="M16" s="8">
        <v>72.5</v>
      </c>
      <c r="N16" s="6">
        <f t="shared" si="1"/>
        <v>0</v>
      </c>
      <c r="O16" s="5">
        <f t="shared" si="2"/>
        <v>2</v>
      </c>
    </row>
    <row r="17" spans="1:15" x14ac:dyDescent="0.3">
      <c r="A17" s="30">
        <v>22100013</v>
      </c>
      <c r="B17" s="30">
        <v>57.5</v>
      </c>
      <c r="C17" s="2">
        <v>8</v>
      </c>
      <c r="D17" s="9">
        <f t="shared" si="0"/>
        <v>11.940298507462686</v>
      </c>
      <c r="M17" s="7">
        <v>70</v>
      </c>
      <c r="N17" s="6">
        <f t="shared" si="1"/>
        <v>0</v>
      </c>
      <c r="O17" s="5">
        <f t="shared" si="2"/>
        <v>2</v>
      </c>
    </row>
    <row r="18" spans="1:15" x14ac:dyDescent="0.3">
      <c r="A18" s="30">
        <v>22100014</v>
      </c>
      <c r="B18" s="30">
        <v>55</v>
      </c>
      <c r="C18" s="2">
        <v>14</v>
      </c>
      <c r="D18" s="9">
        <f t="shared" si="0"/>
        <v>20.8955223880597</v>
      </c>
      <c r="M18" s="8">
        <v>67.5</v>
      </c>
      <c r="N18" s="6">
        <f t="shared" si="1"/>
        <v>2</v>
      </c>
      <c r="O18" s="5">
        <f t="shared" si="2"/>
        <v>4</v>
      </c>
    </row>
    <row r="19" spans="1:15" x14ac:dyDescent="0.3">
      <c r="A19" s="30">
        <v>22100015</v>
      </c>
      <c r="B19" s="30">
        <v>52.5</v>
      </c>
      <c r="C19" s="2">
        <v>15</v>
      </c>
      <c r="D19" s="9">
        <f t="shared" si="0"/>
        <v>22.388059701492537</v>
      </c>
      <c r="M19" s="8">
        <v>65</v>
      </c>
      <c r="N19" s="6">
        <f t="shared" si="1"/>
        <v>0</v>
      </c>
      <c r="O19" s="5">
        <f t="shared" si="2"/>
        <v>4</v>
      </c>
    </row>
    <row r="20" spans="1:15" x14ac:dyDescent="0.3">
      <c r="A20" s="30">
        <v>22100016</v>
      </c>
      <c r="B20" s="30">
        <v>52.5</v>
      </c>
      <c r="C20" s="2">
        <v>15</v>
      </c>
      <c r="D20" s="9">
        <f t="shared" si="0"/>
        <v>22.388059701492537</v>
      </c>
      <c r="M20" s="7">
        <v>62.5</v>
      </c>
      <c r="N20" s="6">
        <f t="shared" si="1"/>
        <v>0</v>
      </c>
      <c r="O20" s="5">
        <f t="shared" si="2"/>
        <v>4</v>
      </c>
    </row>
    <row r="21" spans="1:15" x14ac:dyDescent="0.3">
      <c r="A21" s="30">
        <v>22100017</v>
      </c>
      <c r="B21" s="30">
        <v>52.5</v>
      </c>
      <c r="C21" s="2">
        <v>15</v>
      </c>
      <c r="D21" s="9">
        <f t="shared" si="0"/>
        <v>22.388059701492537</v>
      </c>
      <c r="M21" s="8">
        <v>60</v>
      </c>
      <c r="N21" s="6">
        <f t="shared" si="1"/>
        <v>3</v>
      </c>
      <c r="O21" s="5">
        <f t="shared" si="2"/>
        <v>7</v>
      </c>
    </row>
    <row r="22" spans="1:15" x14ac:dyDescent="0.3">
      <c r="A22" s="30">
        <v>22100018</v>
      </c>
      <c r="B22" s="30">
        <v>52.5</v>
      </c>
      <c r="C22" s="2">
        <v>15</v>
      </c>
      <c r="D22" s="9">
        <f t="shared" si="0"/>
        <v>22.388059701492537</v>
      </c>
      <c r="M22" s="8">
        <v>57.5</v>
      </c>
      <c r="N22" s="6">
        <f t="shared" si="1"/>
        <v>6</v>
      </c>
      <c r="O22" s="5">
        <f t="shared" si="2"/>
        <v>13</v>
      </c>
    </row>
    <row r="23" spans="1:15" x14ac:dyDescent="0.3">
      <c r="A23" s="30">
        <v>22100019</v>
      </c>
      <c r="B23" s="30">
        <v>52.5</v>
      </c>
      <c r="C23" s="2">
        <v>15</v>
      </c>
      <c r="D23" s="9">
        <f t="shared" si="0"/>
        <v>22.388059701492537</v>
      </c>
      <c r="M23" s="7">
        <v>55</v>
      </c>
      <c r="N23" s="6">
        <f t="shared" si="1"/>
        <v>1</v>
      </c>
      <c r="O23" s="5">
        <f t="shared" si="2"/>
        <v>14</v>
      </c>
    </row>
    <row r="24" spans="1:15" x14ac:dyDescent="0.3">
      <c r="A24" s="30">
        <v>22100020</v>
      </c>
      <c r="B24" s="30">
        <v>50</v>
      </c>
      <c r="C24" s="2">
        <v>20</v>
      </c>
      <c r="D24" s="9">
        <f t="shared" si="0"/>
        <v>29.850746268656714</v>
      </c>
      <c r="M24" s="8">
        <v>52.5</v>
      </c>
      <c r="N24" s="6">
        <f t="shared" si="1"/>
        <v>5</v>
      </c>
      <c r="O24" s="5">
        <f t="shared" si="2"/>
        <v>19</v>
      </c>
    </row>
    <row r="25" spans="1:15" x14ac:dyDescent="0.3">
      <c r="A25" s="30">
        <v>22100021</v>
      </c>
      <c r="B25" s="30">
        <v>50</v>
      </c>
      <c r="C25" s="2">
        <v>20</v>
      </c>
      <c r="D25" s="9">
        <f t="shared" si="0"/>
        <v>29.850746268656714</v>
      </c>
      <c r="M25" s="8">
        <v>50</v>
      </c>
      <c r="N25" s="6">
        <f t="shared" si="1"/>
        <v>5</v>
      </c>
      <c r="O25" s="5">
        <f t="shared" si="2"/>
        <v>24</v>
      </c>
    </row>
    <row r="26" spans="1:15" x14ac:dyDescent="0.3">
      <c r="A26" s="30">
        <v>22100022</v>
      </c>
      <c r="B26" s="30">
        <v>50</v>
      </c>
      <c r="C26" s="2">
        <v>20</v>
      </c>
      <c r="D26" s="9">
        <f t="shared" si="0"/>
        <v>29.850746268656714</v>
      </c>
      <c r="M26" s="7">
        <v>47.5</v>
      </c>
      <c r="N26" s="6">
        <f t="shared" si="1"/>
        <v>4</v>
      </c>
      <c r="O26" s="5">
        <f t="shared" si="2"/>
        <v>28</v>
      </c>
    </row>
    <row r="27" spans="1:15" x14ac:dyDescent="0.3">
      <c r="A27" s="30">
        <v>22100023</v>
      </c>
      <c r="B27" s="30">
        <v>50</v>
      </c>
      <c r="C27" s="2">
        <v>20</v>
      </c>
      <c r="D27" s="9">
        <f t="shared" si="0"/>
        <v>29.850746268656714</v>
      </c>
      <c r="M27" s="8">
        <v>45</v>
      </c>
      <c r="N27" s="6">
        <f t="shared" si="1"/>
        <v>2</v>
      </c>
      <c r="O27" s="5">
        <f t="shared" si="2"/>
        <v>30</v>
      </c>
    </row>
    <row r="28" spans="1:15" x14ac:dyDescent="0.3">
      <c r="A28" s="30">
        <v>22100024</v>
      </c>
      <c r="B28" s="30">
        <v>50</v>
      </c>
      <c r="C28" s="2">
        <v>20</v>
      </c>
      <c r="D28" s="9">
        <f t="shared" si="0"/>
        <v>29.850746268656714</v>
      </c>
      <c r="M28" s="8">
        <v>42.5</v>
      </c>
      <c r="N28" s="6">
        <f t="shared" si="1"/>
        <v>4</v>
      </c>
      <c r="O28" s="5">
        <f t="shared" si="2"/>
        <v>34</v>
      </c>
    </row>
    <row r="29" spans="1:15" x14ac:dyDescent="0.3">
      <c r="A29" s="30">
        <v>22100025</v>
      </c>
      <c r="B29" s="30">
        <v>47.5</v>
      </c>
      <c r="C29" s="2">
        <v>25</v>
      </c>
      <c r="D29" s="9">
        <f t="shared" si="0"/>
        <v>37.313432835820898</v>
      </c>
      <c r="M29" s="7">
        <v>40</v>
      </c>
      <c r="N29" s="6">
        <f t="shared" si="1"/>
        <v>6</v>
      </c>
      <c r="O29" s="5">
        <f t="shared" si="2"/>
        <v>40</v>
      </c>
    </row>
    <row r="30" spans="1:15" x14ac:dyDescent="0.3">
      <c r="A30" s="30">
        <v>22100026</v>
      </c>
      <c r="B30" s="30">
        <v>47.5</v>
      </c>
      <c r="C30" s="2">
        <v>25</v>
      </c>
      <c r="D30" s="9">
        <f t="shared" si="0"/>
        <v>37.313432835820898</v>
      </c>
      <c r="M30" s="8">
        <v>37.5</v>
      </c>
      <c r="N30" s="6">
        <f t="shared" si="1"/>
        <v>7</v>
      </c>
      <c r="O30" s="5">
        <f t="shared" si="2"/>
        <v>47</v>
      </c>
    </row>
    <row r="31" spans="1:15" x14ac:dyDescent="0.3">
      <c r="A31" s="30">
        <v>22100027</v>
      </c>
      <c r="B31" s="30">
        <v>47.5</v>
      </c>
      <c r="C31" s="2">
        <v>25</v>
      </c>
      <c r="D31" s="9">
        <f t="shared" si="0"/>
        <v>37.313432835820898</v>
      </c>
      <c r="M31" s="8">
        <v>35</v>
      </c>
      <c r="N31" s="6">
        <f t="shared" si="1"/>
        <v>6</v>
      </c>
      <c r="O31" s="5">
        <f t="shared" si="2"/>
        <v>53</v>
      </c>
    </row>
    <row r="32" spans="1:15" x14ac:dyDescent="0.3">
      <c r="A32" s="30">
        <v>22100028</v>
      </c>
      <c r="B32" s="30">
        <v>47.5</v>
      </c>
      <c r="C32" s="2">
        <v>25</v>
      </c>
      <c r="D32" s="9">
        <f t="shared" si="0"/>
        <v>37.313432835820898</v>
      </c>
      <c r="M32" s="7">
        <v>32.5</v>
      </c>
      <c r="N32" s="6">
        <f t="shared" si="1"/>
        <v>3</v>
      </c>
      <c r="O32" s="5">
        <f t="shared" si="2"/>
        <v>56</v>
      </c>
    </row>
    <row r="33" spans="1:15" x14ac:dyDescent="0.3">
      <c r="A33" s="30">
        <v>22100029</v>
      </c>
      <c r="B33" s="30">
        <v>45</v>
      </c>
      <c r="C33" s="2">
        <v>29</v>
      </c>
      <c r="D33" s="9">
        <f t="shared" si="0"/>
        <v>43.283582089552233</v>
      </c>
      <c r="M33" s="8">
        <v>30</v>
      </c>
      <c r="N33" s="6">
        <f t="shared" si="1"/>
        <v>4</v>
      </c>
      <c r="O33" s="5">
        <f t="shared" si="2"/>
        <v>60</v>
      </c>
    </row>
    <row r="34" spans="1:15" x14ac:dyDescent="0.3">
      <c r="A34" s="30">
        <v>22100030</v>
      </c>
      <c r="B34" s="30">
        <v>45</v>
      </c>
      <c r="C34" s="2">
        <v>29</v>
      </c>
      <c r="D34" s="9">
        <f t="shared" si="0"/>
        <v>43.283582089552233</v>
      </c>
      <c r="M34" s="8">
        <v>27.5</v>
      </c>
      <c r="N34" s="6">
        <f t="shared" si="1"/>
        <v>1</v>
      </c>
      <c r="O34" s="5">
        <f t="shared" si="2"/>
        <v>61</v>
      </c>
    </row>
    <row r="35" spans="1:15" x14ac:dyDescent="0.3">
      <c r="A35" s="30">
        <v>22100031</v>
      </c>
      <c r="B35" s="30">
        <v>42.5</v>
      </c>
      <c r="C35" s="2">
        <v>31</v>
      </c>
      <c r="D35" s="9">
        <f t="shared" si="0"/>
        <v>46.268656716417908</v>
      </c>
      <c r="M35" s="7">
        <v>25</v>
      </c>
      <c r="N35" s="6">
        <f t="shared" si="1"/>
        <v>0</v>
      </c>
      <c r="O35" s="5">
        <f t="shared" si="2"/>
        <v>61</v>
      </c>
    </row>
    <row r="36" spans="1:15" x14ac:dyDescent="0.3">
      <c r="A36" s="30">
        <v>22100032</v>
      </c>
      <c r="B36" s="30">
        <v>42.5</v>
      </c>
      <c r="C36" s="2">
        <v>31</v>
      </c>
      <c r="D36" s="9">
        <f t="shared" si="0"/>
        <v>46.268656716417908</v>
      </c>
      <c r="M36" s="8">
        <v>22.5</v>
      </c>
      <c r="N36" s="6">
        <f t="shared" si="1"/>
        <v>2</v>
      </c>
      <c r="O36" s="5">
        <f t="shared" si="2"/>
        <v>63</v>
      </c>
    </row>
    <row r="37" spans="1:15" x14ac:dyDescent="0.3">
      <c r="A37" s="30">
        <v>22100033</v>
      </c>
      <c r="B37" s="30">
        <v>42.5</v>
      </c>
      <c r="C37" s="2">
        <v>31</v>
      </c>
      <c r="D37" s="9">
        <f t="shared" si="0"/>
        <v>46.268656716417908</v>
      </c>
      <c r="M37" s="8">
        <v>20</v>
      </c>
      <c r="N37" s="6">
        <f t="shared" si="1"/>
        <v>1</v>
      </c>
      <c r="O37" s="5">
        <f t="shared" si="2"/>
        <v>64</v>
      </c>
    </row>
    <row r="38" spans="1:15" x14ac:dyDescent="0.3">
      <c r="A38" s="30">
        <v>22100034</v>
      </c>
      <c r="B38" s="30">
        <v>42.5</v>
      </c>
      <c r="C38" s="2">
        <v>31</v>
      </c>
      <c r="D38" s="9">
        <f t="shared" si="0"/>
        <v>46.268656716417908</v>
      </c>
      <c r="M38" s="7">
        <v>17.5</v>
      </c>
      <c r="N38" s="6">
        <f t="shared" si="1"/>
        <v>1</v>
      </c>
      <c r="O38" s="5">
        <f t="shared" si="2"/>
        <v>65</v>
      </c>
    </row>
    <row r="39" spans="1:15" x14ac:dyDescent="0.3">
      <c r="A39" s="30">
        <v>22100035</v>
      </c>
      <c r="B39" s="30">
        <v>40</v>
      </c>
      <c r="C39" s="2">
        <v>35</v>
      </c>
      <c r="D39" s="9">
        <f t="shared" si="0"/>
        <v>52.238805970149251</v>
      </c>
      <c r="M39" s="8">
        <v>15</v>
      </c>
      <c r="N39" s="6">
        <f t="shared" si="1"/>
        <v>1</v>
      </c>
      <c r="O39" s="5">
        <f t="shared" si="2"/>
        <v>66</v>
      </c>
    </row>
    <row r="40" spans="1:15" x14ac:dyDescent="0.3">
      <c r="A40" s="30">
        <v>22100036</v>
      </c>
      <c r="B40" s="30">
        <v>40</v>
      </c>
      <c r="C40" s="2">
        <v>35</v>
      </c>
      <c r="D40" s="9">
        <f t="shared" si="0"/>
        <v>52.238805970149251</v>
      </c>
      <c r="M40" s="8">
        <v>12.5</v>
      </c>
      <c r="N40" s="6">
        <f t="shared" si="1"/>
        <v>0</v>
      </c>
      <c r="O40" s="5">
        <f t="shared" si="2"/>
        <v>66</v>
      </c>
    </row>
    <row r="41" spans="1:15" x14ac:dyDescent="0.3">
      <c r="A41" s="30">
        <v>22100037</v>
      </c>
      <c r="B41" s="30">
        <v>40</v>
      </c>
      <c r="C41" s="2">
        <v>35</v>
      </c>
      <c r="D41" s="9">
        <f t="shared" si="0"/>
        <v>52.238805970149251</v>
      </c>
      <c r="M41" s="7">
        <v>10</v>
      </c>
      <c r="N41" s="6">
        <f t="shared" si="1"/>
        <v>0</v>
      </c>
      <c r="O41" s="5">
        <f t="shared" si="2"/>
        <v>66</v>
      </c>
    </row>
    <row r="42" spans="1:15" x14ac:dyDescent="0.3">
      <c r="A42" s="30">
        <v>22100038</v>
      </c>
      <c r="B42" s="30">
        <v>40</v>
      </c>
      <c r="C42" s="2">
        <v>35</v>
      </c>
      <c r="D42" s="9">
        <f t="shared" si="0"/>
        <v>52.238805970149251</v>
      </c>
      <c r="M42" s="8">
        <v>7.5</v>
      </c>
      <c r="N42" s="6">
        <f t="shared" si="1"/>
        <v>0</v>
      </c>
      <c r="O42" s="5">
        <f t="shared" si="2"/>
        <v>66</v>
      </c>
    </row>
    <row r="43" spans="1:15" x14ac:dyDescent="0.3">
      <c r="A43" s="30">
        <v>22100039</v>
      </c>
      <c r="B43" s="30">
        <v>40</v>
      </c>
      <c r="C43" s="2">
        <v>35</v>
      </c>
      <c r="D43" s="9">
        <f t="shared" si="0"/>
        <v>52.238805970149251</v>
      </c>
      <c r="M43" s="8">
        <v>5</v>
      </c>
      <c r="N43" s="6">
        <f t="shared" si="1"/>
        <v>0</v>
      </c>
      <c r="O43" s="5">
        <f t="shared" si="2"/>
        <v>66</v>
      </c>
    </row>
    <row r="44" spans="1:15" x14ac:dyDescent="0.3">
      <c r="A44" s="30">
        <v>22100040</v>
      </c>
      <c r="B44" s="30">
        <v>40</v>
      </c>
      <c r="C44" s="2">
        <v>35</v>
      </c>
      <c r="D44" s="9">
        <f t="shared" si="0"/>
        <v>52.238805970149251</v>
      </c>
      <c r="M44" s="7">
        <v>2.5</v>
      </c>
      <c r="N44" s="6">
        <f t="shared" si="1"/>
        <v>0</v>
      </c>
      <c r="O44" s="5">
        <f t="shared" si="2"/>
        <v>66</v>
      </c>
    </row>
    <row r="45" spans="1:15" x14ac:dyDescent="0.3">
      <c r="A45" s="30">
        <v>22100041</v>
      </c>
      <c r="B45" s="30">
        <v>37.5</v>
      </c>
      <c r="C45" s="2">
        <v>41</v>
      </c>
      <c r="D45" s="9">
        <f t="shared" si="0"/>
        <v>61.194029850746269</v>
      </c>
      <c r="M45" s="8">
        <v>0</v>
      </c>
      <c r="N45" s="6">
        <f>FREQUENCY($B$5:$B$262,M45:M84)</f>
        <v>79</v>
      </c>
      <c r="O45" s="5">
        <f t="shared" si="2"/>
        <v>145</v>
      </c>
    </row>
    <row r="46" spans="1:15" x14ac:dyDescent="0.3">
      <c r="A46" s="30">
        <v>22100042</v>
      </c>
      <c r="B46" s="30">
        <v>37.5</v>
      </c>
      <c r="C46" s="2">
        <v>41</v>
      </c>
      <c r="D46" s="9">
        <f t="shared" si="0"/>
        <v>61.194029850746269</v>
      </c>
    </row>
    <row r="47" spans="1:15" x14ac:dyDescent="0.3">
      <c r="A47" s="30">
        <v>22100043</v>
      </c>
      <c r="B47" s="30">
        <v>37.5</v>
      </c>
      <c r="C47" s="2">
        <v>41</v>
      </c>
      <c r="D47" s="9">
        <f t="shared" si="0"/>
        <v>61.194029850746269</v>
      </c>
      <c r="M47" s="3" t="s">
        <v>4</v>
      </c>
      <c r="N47" s="2">
        <v>145</v>
      </c>
      <c r="O47" s="1" t="s">
        <v>3</v>
      </c>
    </row>
    <row r="48" spans="1:15" x14ac:dyDescent="0.3">
      <c r="A48" s="30">
        <v>22100044</v>
      </c>
      <c r="B48" s="30">
        <v>37.5</v>
      </c>
      <c r="C48" s="2">
        <v>41</v>
      </c>
      <c r="D48" s="9">
        <f t="shared" si="0"/>
        <v>61.194029850746269</v>
      </c>
      <c r="M48" s="3" t="s">
        <v>2</v>
      </c>
      <c r="N48" s="9">
        <v>43.1</v>
      </c>
      <c r="O48" s="1" t="s">
        <v>0</v>
      </c>
    </row>
    <row r="49" spans="1:15" x14ac:dyDescent="0.3">
      <c r="A49" s="30">
        <v>22100045</v>
      </c>
      <c r="B49" s="30">
        <v>37.5</v>
      </c>
      <c r="C49" s="2">
        <v>41</v>
      </c>
      <c r="D49" s="9">
        <f t="shared" si="0"/>
        <v>61.194029850746269</v>
      </c>
      <c r="M49" s="3" t="s">
        <v>1</v>
      </c>
      <c r="N49" s="2">
        <v>75</v>
      </c>
      <c r="O49" s="1" t="s">
        <v>0</v>
      </c>
    </row>
    <row r="50" spans="1:15" x14ac:dyDescent="0.3">
      <c r="A50" s="30">
        <v>22100046</v>
      </c>
      <c r="B50" s="30">
        <v>37.5</v>
      </c>
      <c r="C50" s="2">
        <v>41</v>
      </c>
      <c r="D50" s="9">
        <f t="shared" si="0"/>
        <v>61.194029850746269</v>
      </c>
    </row>
    <row r="51" spans="1:15" x14ac:dyDescent="0.3">
      <c r="A51" s="30">
        <v>22100047</v>
      </c>
      <c r="B51" s="30">
        <v>37.5</v>
      </c>
      <c r="C51" s="2">
        <v>41</v>
      </c>
      <c r="D51" s="9">
        <f t="shared" si="0"/>
        <v>61.194029850746269</v>
      </c>
    </row>
    <row r="52" spans="1:15" x14ac:dyDescent="0.3">
      <c r="A52" s="30">
        <v>22100048</v>
      </c>
      <c r="B52" s="30">
        <v>35</v>
      </c>
      <c r="C52" s="2">
        <v>48</v>
      </c>
      <c r="D52" s="9">
        <f t="shared" si="0"/>
        <v>71.641791044776113</v>
      </c>
    </row>
    <row r="53" spans="1:15" ht="17.45" customHeight="1" x14ac:dyDescent="0.3">
      <c r="A53" s="30">
        <v>22100049</v>
      </c>
      <c r="B53" s="30">
        <v>35</v>
      </c>
      <c r="C53" s="2">
        <v>48</v>
      </c>
      <c r="D53" s="9">
        <f t="shared" si="0"/>
        <v>71.641791044776113</v>
      </c>
    </row>
    <row r="54" spans="1:15" x14ac:dyDescent="0.3">
      <c r="A54" s="30">
        <v>22100050</v>
      </c>
      <c r="B54" s="30">
        <v>35</v>
      </c>
      <c r="C54" s="2">
        <v>48</v>
      </c>
      <c r="D54" s="9">
        <f t="shared" si="0"/>
        <v>71.641791044776113</v>
      </c>
    </row>
    <row r="55" spans="1:15" x14ac:dyDescent="0.3">
      <c r="A55" s="30">
        <v>22100051</v>
      </c>
      <c r="B55" s="30">
        <v>35</v>
      </c>
      <c r="C55" s="2">
        <v>48</v>
      </c>
      <c r="D55" s="9">
        <f t="shared" si="0"/>
        <v>71.641791044776113</v>
      </c>
    </row>
    <row r="56" spans="1:15" ht="17.45" customHeight="1" x14ac:dyDescent="0.3">
      <c r="A56" s="30">
        <v>22100052</v>
      </c>
      <c r="B56" s="30">
        <v>35</v>
      </c>
      <c r="C56" s="2">
        <v>48</v>
      </c>
      <c r="D56" s="9">
        <f t="shared" si="0"/>
        <v>71.641791044776113</v>
      </c>
    </row>
    <row r="57" spans="1:15" ht="17.45" customHeight="1" x14ac:dyDescent="0.3">
      <c r="A57" s="30">
        <v>22100053</v>
      </c>
      <c r="B57" s="30">
        <v>35</v>
      </c>
      <c r="C57" s="2">
        <v>48</v>
      </c>
      <c r="D57" s="9">
        <f t="shared" si="0"/>
        <v>71.641791044776113</v>
      </c>
    </row>
    <row r="58" spans="1:15" x14ac:dyDescent="0.3">
      <c r="A58" s="30">
        <v>22100054</v>
      </c>
      <c r="B58" s="30">
        <v>32.5</v>
      </c>
      <c r="C58" s="2">
        <v>54</v>
      </c>
      <c r="D58" s="9">
        <f t="shared" si="0"/>
        <v>80.597014925373131</v>
      </c>
    </row>
    <row r="59" spans="1:15" x14ac:dyDescent="0.3">
      <c r="A59" s="30">
        <v>22100055</v>
      </c>
      <c r="B59" s="30">
        <v>32.5</v>
      </c>
      <c r="C59" s="2">
        <v>54</v>
      </c>
      <c r="D59" s="9">
        <f t="shared" si="0"/>
        <v>80.597014925373131</v>
      </c>
    </row>
    <row r="60" spans="1:15" x14ac:dyDescent="0.3">
      <c r="A60" s="30">
        <v>22100056</v>
      </c>
      <c r="B60" s="30">
        <v>32.5</v>
      </c>
      <c r="C60" s="2">
        <v>54</v>
      </c>
      <c r="D60" s="9">
        <f t="shared" si="0"/>
        <v>80.597014925373131</v>
      </c>
    </row>
    <row r="61" spans="1:15" ht="17.45" customHeight="1" x14ac:dyDescent="0.3">
      <c r="A61" s="30">
        <v>22100057</v>
      </c>
      <c r="B61" s="30">
        <v>30</v>
      </c>
      <c r="C61" s="2">
        <v>57</v>
      </c>
      <c r="D61" s="9">
        <f t="shared" si="0"/>
        <v>85.074626865671647</v>
      </c>
    </row>
    <row r="62" spans="1:15" x14ac:dyDescent="0.3">
      <c r="A62" s="30">
        <v>22100058</v>
      </c>
      <c r="B62" s="30">
        <v>30</v>
      </c>
      <c r="C62" s="2">
        <v>57</v>
      </c>
      <c r="D62" s="9">
        <f t="shared" si="0"/>
        <v>85.074626865671647</v>
      </c>
    </row>
    <row r="63" spans="1:15" x14ac:dyDescent="0.3">
      <c r="A63" s="30">
        <v>22100059</v>
      </c>
      <c r="B63" s="30">
        <v>30</v>
      </c>
      <c r="C63" s="2">
        <v>57</v>
      </c>
      <c r="D63" s="9">
        <f t="shared" si="0"/>
        <v>85.074626865671647</v>
      </c>
    </row>
    <row r="64" spans="1:15" ht="17.45" customHeight="1" x14ac:dyDescent="0.3">
      <c r="A64" s="30">
        <v>22100060</v>
      </c>
      <c r="B64" s="30">
        <v>30</v>
      </c>
      <c r="C64" s="2">
        <v>57</v>
      </c>
      <c r="D64" s="9">
        <f t="shared" si="0"/>
        <v>85.074626865671647</v>
      </c>
    </row>
    <row r="65" spans="1:4" x14ac:dyDescent="0.3">
      <c r="A65" s="30">
        <v>22100061</v>
      </c>
      <c r="B65" s="30">
        <v>27.5</v>
      </c>
      <c r="C65" s="2">
        <v>61</v>
      </c>
      <c r="D65" s="9">
        <f t="shared" si="0"/>
        <v>91.044776119402982</v>
      </c>
    </row>
    <row r="66" spans="1:4" ht="17.45" customHeight="1" x14ac:dyDescent="0.3">
      <c r="A66" s="30">
        <v>22100062</v>
      </c>
      <c r="B66" s="30">
        <v>22.5</v>
      </c>
      <c r="C66" s="2">
        <v>62</v>
      </c>
      <c r="D66" s="9">
        <f t="shared" si="0"/>
        <v>92.537313432835816</v>
      </c>
    </row>
    <row r="67" spans="1:4" x14ac:dyDescent="0.3">
      <c r="A67" s="30">
        <v>22100063</v>
      </c>
      <c r="B67" s="30">
        <v>22.5</v>
      </c>
      <c r="C67" s="2">
        <v>62</v>
      </c>
      <c r="D67" s="9">
        <f t="shared" si="0"/>
        <v>92.537313432835816</v>
      </c>
    </row>
    <row r="68" spans="1:4" x14ac:dyDescent="0.3">
      <c r="A68" s="30">
        <v>22100064</v>
      </c>
      <c r="B68" s="30">
        <v>20</v>
      </c>
      <c r="C68" s="2">
        <v>64</v>
      </c>
      <c r="D68" s="9">
        <f t="shared" si="0"/>
        <v>95.522388059701484</v>
      </c>
    </row>
    <row r="69" spans="1:4" x14ac:dyDescent="0.3">
      <c r="A69" s="30">
        <v>22100065</v>
      </c>
      <c r="B69" s="30">
        <v>17.5</v>
      </c>
      <c r="C69" s="2">
        <v>65</v>
      </c>
      <c r="D69" s="9">
        <f t="shared" si="0"/>
        <v>97.014925373134332</v>
      </c>
    </row>
    <row r="70" spans="1:4" x14ac:dyDescent="0.3">
      <c r="A70" s="30">
        <v>22100066</v>
      </c>
      <c r="B70" s="30">
        <v>15</v>
      </c>
      <c r="C70" s="2">
        <v>66</v>
      </c>
      <c r="D70" s="9">
        <f t="shared" ref="D70" si="3">C70/67*100</f>
        <v>98.507462686567166</v>
      </c>
    </row>
    <row r="71" spans="1:4" x14ac:dyDescent="0.3">
      <c r="A71" s="30">
        <v>22100067</v>
      </c>
      <c r="B71" s="30">
        <v>0</v>
      </c>
      <c r="C71" s="2">
        <v>145</v>
      </c>
      <c r="D71" s="9">
        <f>C71/145*100</f>
        <v>100</v>
      </c>
    </row>
    <row r="72" spans="1:4" x14ac:dyDescent="0.3">
      <c r="A72" s="30">
        <v>22100068</v>
      </c>
      <c r="B72" s="30">
        <v>0</v>
      </c>
      <c r="C72" s="2">
        <v>145</v>
      </c>
      <c r="D72" s="9">
        <f t="shared" ref="D72:D135" si="4">C72/145*100</f>
        <v>100</v>
      </c>
    </row>
    <row r="73" spans="1:4" x14ac:dyDescent="0.3">
      <c r="A73" s="30">
        <v>22100069</v>
      </c>
      <c r="B73" s="30">
        <v>0</v>
      </c>
      <c r="C73" s="2">
        <v>145</v>
      </c>
      <c r="D73" s="9">
        <f t="shared" si="4"/>
        <v>100</v>
      </c>
    </row>
    <row r="74" spans="1:4" x14ac:dyDescent="0.3">
      <c r="A74" s="30">
        <v>22100070</v>
      </c>
      <c r="B74" s="30">
        <v>0</v>
      </c>
      <c r="C74" s="2">
        <v>145</v>
      </c>
      <c r="D74" s="9">
        <f t="shared" si="4"/>
        <v>100</v>
      </c>
    </row>
    <row r="75" spans="1:4" x14ac:dyDescent="0.3">
      <c r="A75" s="30">
        <v>22100071</v>
      </c>
      <c r="B75" s="30">
        <v>0</v>
      </c>
      <c r="C75" s="2">
        <v>145</v>
      </c>
      <c r="D75" s="9">
        <f t="shared" si="4"/>
        <v>100</v>
      </c>
    </row>
    <row r="76" spans="1:4" x14ac:dyDescent="0.3">
      <c r="A76" s="30">
        <v>22100072</v>
      </c>
      <c r="B76" s="30">
        <v>0</v>
      </c>
      <c r="C76" s="2">
        <v>145</v>
      </c>
      <c r="D76" s="9">
        <f t="shared" si="4"/>
        <v>100</v>
      </c>
    </row>
    <row r="77" spans="1:4" x14ac:dyDescent="0.3">
      <c r="A77" s="30">
        <v>22100073</v>
      </c>
      <c r="B77" s="30">
        <v>0</v>
      </c>
      <c r="C77" s="2">
        <v>145</v>
      </c>
      <c r="D77" s="9">
        <f t="shared" si="4"/>
        <v>100</v>
      </c>
    </row>
    <row r="78" spans="1:4" x14ac:dyDescent="0.3">
      <c r="A78" s="30">
        <v>22100074</v>
      </c>
      <c r="B78" s="30">
        <v>0</v>
      </c>
      <c r="C78" s="2">
        <v>145</v>
      </c>
      <c r="D78" s="9">
        <f t="shared" si="4"/>
        <v>100</v>
      </c>
    </row>
    <row r="79" spans="1:4" x14ac:dyDescent="0.3">
      <c r="A79" s="30">
        <v>22100075</v>
      </c>
      <c r="B79" s="30">
        <v>0</v>
      </c>
      <c r="C79" s="2">
        <v>145</v>
      </c>
      <c r="D79" s="9">
        <f t="shared" si="4"/>
        <v>100</v>
      </c>
    </row>
    <row r="80" spans="1:4" x14ac:dyDescent="0.3">
      <c r="A80" s="30">
        <v>22100076</v>
      </c>
      <c r="B80" s="30">
        <v>0</v>
      </c>
      <c r="C80" s="2">
        <v>145</v>
      </c>
      <c r="D80" s="9">
        <f t="shared" si="4"/>
        <v>100</v>
      </c>
    </row>
    <row r="81" spans="1:4" x14ac:dyDescent="0.3">
      <c r="A81" s="30">
        <v>22100077</v>
      </c>
      <c r="B81" s="30">
        <v>0</v>
      </c>
      <c r="C81" s="2">
        <v>145</v>
      </c>
      <c r="D81" s="9">
        <f t="shared" si="4"/>
        <v>100</v>
      </c>
    </row>
    <row r="82" spans="1:4" x14ac:dyDescent="0.3">
      <c r="A82" s="30">
        <v>22100078</v>
      </c>
      <c r="B82" s="30">
        <v>0</v>
      </c>
      <c r="C82" s="2">
        <v>145</v>
      </c>
      <c r="D82" s="9">
        <f t="shared" si="4"/>
        <v>100</v>
      </c>
    </row>
    <row r="83" spans="1:4" x14ac:dyDescent="0.3">
      <c r="A83" s="30">
        <v>22100079</v>
      </c>
      <c r="B83" s="30">
        <v>0</v>
      </c>
      <c r="C83" s="2">
        <v>145</v>
      </c>
      <c r="D83" s="9">
        <f t="shared" si="4"/>
        <v>100</v>
      </c>
    </row>
    <row r="84" spans="1:4" x14ac:dyDescent="0.3">
      <c r="A84" s="30">
        <v>22100080</v>
      </c>
      <c r="B84" s="30">
        <v>0</v>
      </c>
      <c r="C84" s="2">
        <v>145</v>
      </c>
      <c r="D84" s="9">
        <f t="shared" si="4"/>
        <v>100</v>
      </c>
    </row>
    <row r="85" spans="1:4" x14ac:dyDescent="0.3">
      <c r="A85" s="30">
        <v>22100081</v>
      </c>
      <c r="B85" s="30">
        <v>0</v>
      </c>
      <c r="C85" s="2">
        <v>145</v>
      </c>
      <c r="D85" s="9">
        <f t="shared" si="4"/>
        <v>100</v>
      </c>
    </row>
    <row r="86" spans="1:4" x14ac:dyDescent="0.3">
      <c r="A86" s="30">
        <v>22100082</v>
      </c>
      <c r="B86" s="30">
        <v>0</v>
      </c>
      <c r="C86" s="2">
        <v>145</v>
      </c>
      <c r="D86" s="9">
        <f t="shared" si="4"/>
        <v>100</v>
      </c>
    </row>
    <row r="87" spans="1:4" x14ac:dyDescent="0.3">
      <c r="A87" s="30">
        <v>22100083</v>
      </c>
      <c r="B87" s="30">
        <v>0</v>
      </c>
      <c r="C87" s="2">
        <v>145</v>
      </c>
      <c r="D87" s="9">
        <f t="shared" si="4"/>
        <v>100</v>
      </c>
    </row>
    <row r="88" spans="1:4" x14ac:dyDescent="0.3">
      <c r="A88" s="30">
        <v>22100084</v>
      </c>
      <c r="B88" s="30">
        <v>0</v>
      </c>
      <c r="C88" s="2">
        <v>145</v>
      </c>
      <c r="D88" s="9">
        <f t="shared" si="4"/>
        <v>100</v>
      </c>
    </row>
    <row r="89" spans="1:4" x14ac:dyDescent="0.3">
      <c r="A89" s="30">
        <v>22100085</v>
      </c>
      <c r="B89" s="30">
        <v>0</v>
      </c>
      <c r="C89" s="2">
        <v>145</v>
      </c>
      <c r="D89" s="9">
        <f t="shared" si="4"/>
        <v>100</v>
      </c>
    </row>
    <row r="90" spans="1:4" x14ac:dyDescent="0.3">
      <c r="A90" s="30">
        <v>22100086</v>
      </c>
      <c r="B90" s="30">
        <v>0</v>
      </c>
      <c r="C90" s="2">
        <v>145</v>
      </c>
      <c r="D90" s="9">
        <f t="shared" si="4"/>
        <v>100</v>
      </c>
    </row>
    <row r="91" spans="1:4" x14ac:dyDescent="0.3">
      <c r="A91" s="30">
        <v>22100087</v>
      </c>
      <c r="B91" s="30">
        <v>0</v>
      </c>
      <c r="C91" s="2">
        <v>145</v>
      </c>
      <c r="D91" s="9">
        <f t="shared" si="4"/>
        <v>100</v>
      </c>
    </row>
    <row r="92" spans="1:4" x14ac:dyDescent="0.3">
      <c r="A92" s="30">
        <v>22100088</v>
      </c>
      <c r="B92" s="30">
        <v>0</v>
      </c>
      <c r="C92" s="2">
        <v>145</v>
      </c>
      <c r="D92" s="9">
        <f t="shared" si="4"/>
        <v>100</v>
      </c>
    </row>
    <row r="93" spans="1:4" x14ac:dyDescent="0.3">
      <c r="A93" s="30">
        <v>22100089</v>
      </c>
      <c r="B93" s="30">
        <v>0</v>
      </c>
      <c r="C93" s="2">
        <v>145</v>
      </c>
      <c r="D93" s="9">
        <f t="shared" si="4"/>
        <v>100</v>
      </c>
    </row>
    <row r="94" spans="1:4" x14ac:dyDescent="0.3">
      <c r="A94" s="30">
        <v>22100090</v>
      </c>
      <c r="B94" s="30">
        <v>0</v>
      </c>
      <c r="C94" s="2">
        <v>145</v>
      </c>
      <c r="D94" s="9">
        <f t="shared" si="4"/>
        <v>100</v>
      </c>
    </row>
    <row r="95" spans="1:4" x14ac:dyDescent="0.3">
      <c r="A95" s="30">
        <v>22100091</v>
      </c>
      <c r="B95" s="30">
        <v>0</v>
      </c>
      <c r="C95" s="2">
        <v>145</v>
      </c>
      <c r="D95" s="9">
        <f t="shared" si="4"/>
        <v>100</v>
      </c>
    </row>
    <row r="96" spans="1:4" x14ac:dyDescent="0.3">
      <c r="A96" s="30">
        <v>22100092</v>
      </c>
      <c r="B96" s="30">
        <v>0</v>
      </c>
      <c r="C96" s="2">
        <v>145</v>
      </c>
      <c r="D96" s="9">
        <f t="shared" si="4"/>
        <v>100</v>
      </c>
    </row>
    <row r="97" spans="1:4" x14ac:dyDescent="0.3">
      <c r="A97" s="30">
        <v>22100093</v>
      </c>
      <c r="B97" s="30">
        <v>0</v>
      </c>
      <c r="C97" s="2">
        <v>145</v>
      </c>
      <c r="D97" s="9">
        <f t="shared" si="4"/>
        <v>100</v>
      </c>
    </row>
    <row r="98" spans="1:4" x14ac:dyDescent="0.3">
      <c r="A98" s="30">
        <v>22100094</v>
      </c>
      <c r="B98" s="30">
        <v>0</v>
      </c>
      <c r="C98" s="2">
        <v>145</v>
      </c>
      <c r="D98" s="9">
        <f t="shared" si="4"/>
        <v>100</v>
      </c>
    </row>
    <row r="99" spans="1:4" x14ac:dyDescent="0.3">
      <c r="A99" s="30">
        <v>22100095</v>
      </c>
      <c r="B99" s="30">
        <v>0</v>
      </c>
      <c r="C99" s="2">
        <v>145</v>
      </c>
      <c r="D99" s="9">
        <f t="shared" si="4"/>
        <v>100</v>
      </c>
    </row>
    <row r="100" spans="1:4" x14ac:dyDescent="0.3">
      <c r="A100" s="30">
        <v>22100096</v>
      </c>
      <c r="B100" s="30">
        <v>0</v>
      </c>
      <c r="C100" s="2">
        <v>145</v>
      </c>
      <c r="D100" s="9">
        <f t="shared" si="4"/>
        <v>100</v>
      </c>
    </row>
    <row r="101" spans="1:4" x14ac:dyDescent="0.3">
      <c r="A101" s="30">
        <v>22100097</v>
      </c>
      <c r="B101" s="30">
        <v>0</v>
      </c>
      <c r="C101" s="2">
        <v>145</v>
      </c>
      <c r="D101" s="9">
        <f t="shared" si="4"/>
        <v>100</v>
      </c>
    </row>
    <row r="102" spans="1:4" x14ac:dyDescent="0.3">
      <c r="A102" s="30">
        <v>22100098</v>
      </c>
      <c r="B102" s="30">
        <v>0</v>
      </c>
      <c r="C102" s="2">
        <v>145</v>
      </c>
      <c r="D102" s="9">
        <f t="shared" si="4"/>
        <v>100</v>
      </c>
    </row>
    <row r="103" spans="1:4" x14ac:dyDescent="0.3">
      <c r="A103" s="30">
        <v>22100099</v>
      </c>
      <c r="B103" s="30">
        <v>0</v>
      </c>
      <c r="C103" s="2">
        <v>145</v>
      </c>
      <c r="D103" s="9">
        <f t="shared" si="4"/>
        <v>100</v>
      </c>
    </row>
    <row r="104" spans="1:4" x14ac:dyDescent="0.3">
      <c r="A104" s="30">
        <v>22100100</v>
      </c>
      <c r="B104" s="30">
        <v>0</v>
      </c>
      <c r="C104" s="2">
        <v>145</v>
      </c>
      <c r="D104" s="9">
        <f t="shared" si="4"/>
        <v>100</v>
      </c>
    </row>
    <row r="105" spans="1:4" x14ac:dyDescent="0.3">
      <c r="A105" s="30">
        <v>22100101</v>
      </c>
      <c r="B105" s="30">
        <v>0</v>
      </c>
      <c r="C105" s="2">
        <v>145</v>
      </c>
      <c r="D105" s="9">
        <f t="shared" si="4"/>
        <v>100</v>
      </c>
    </row>
    <row r="106" spans="1:4" x14ac:dyDescent="0.3">
      <c r="A106" s="30">
        <v>22100102</v>
      </c>
      <c r="B106" s="30">
        <v>0</v>
      </c>
      <c r="C106" s="2">
        <v>145</v>
      </c>
      <c r="D106" s="9">
        <f t="shared" si="4"/>
        <v>100</v>
      </c>
    </row>
    <row r="107" spans="1:4" x14ac:dyDescent="0.3">
      <c r="A107" s="30">
        <v>22100103</v>
      </c>
      <c r="B107" s="30">
        <v>0</v>
      </c>
      <c r="C107" s="2">
        <v>145</v>
      </c>
      <c r="D107" s="9">
        <f t="shared" si="4"/>
        <v>100</v>
      </c>
    </row>
    <row r="108" spans="1:4" x14ac:dyDescent="0.3">
      <c r="A108" s="30">
        <v>22100104</v>
      </c>
      <c r="B108" s="30">
        <v>0</v>
      </c>
      <c r="C108" s="2">
        <v>145</v>
      </c>
      <c r="D108" s="9">
        <f t="shared" si="4"/>
        <v>100</v>
      </c>
    </row>
    <row r="109" spans="1:4" x14ac:dyDescent="0.3">
      <c r="A109" s="30">
        <v>22100105</v>
      </c>
      <c r="B109" s="30">
        <v>0</v>
      </c>
      <c r="C109" s="2">
        <v>145</v>
      </c>
      <c r="D109" s="9">
        <f t="shared" si="4"/>
        <v>100</v>
      </c>
    </row>
    <row r="110" spans="1:4" x14ac:dyDescent="0.3">
      <c r="A110" s="30">
        <v>22100106</v>
      </c>
      <c r="B110" s="30">
        <v>0</v>
      </c>
      <c r="C110" s="2">
        <v>145</v>
      </c>
      <c r="D110" s="9">
        <f t="shared" si="4"/>
        <v>100</v>
      </c>
    </row>
    <row r="111" spans="1:4" x14ac:dyDescent="0.3">
      <c r="A111" s="30">
        <v>22100107</v>
      </c>
      <c r="B111" s="30">
        <v>0</v>
      </c>
      <c r="C111" s="2">
        <v>145</v>
      </c>
      <c r="D111" s="9">
        <f t="shared" si="4"/>
        <v>100</v>
      </c>
    </row>
    <row r="112" spans="1:4" x14ac:dyDescent="0.3">
      <c r="A112" s="30">
        <v>22100108</v>
      </c>
      <c r="B112" s="30">
        <v>0</v>
      </c>
      <c r="C112" s="2">
        <v>145</v>
      </c>
      <c r="D112" s="9">
        <f t="shared" si="4"/>
        <v>100</v>
      </c>
    </row>
    <row r="113" spans="1:4" x14ac:dyDescent="0.3">
      <c r="A113" s="30">
        <v>22100109</v>
      </c>
      <c r="B113" s="30">
        <v>0</v>
      </c>
      <c r="C113" s="2">
        <v>145</v>
      </c>
      <c r="D113" s="9">
        <f t="shared" si="4"/>
        <v>100</v>
      </c>
    </row>
    <row r="114" spans="1:4" x14ac:dyDescent="0.3">
      <c r="A114" s="30">
        <v>22100110</v>
      </c>
      <c r="B114" s="30">
        <v>0</v>
      </c>
      <c r="C114" s="2">
        <v>145</v>
      </c>
      <c r="D114" s="9">
        <f t="shared" si="4"/>
        <v>100</v>
      </c>
    </row>
    <row r="115" spans="1:4" x14ac:dyDescent="0.3">
      <c r="A115" s="30">
        <v>22100111</v>
      </c>
      <c r="B115" s="30">
        <v>0</v>
      </c>
      <c r="C115" s="2">
        <v>145</v>
      </c>
      <c r="D115" s="9">
        <f t="shared" si="4"/>
        <v>100</v>
      </c>
    </row>
    <row r="116" spans="1:4" x14ac:dyDescent="0.3">
      <c r="A116" s="30">
        <v>22100112</v>
      </c>
      <c r="B116" s="30">
        <v>0</v>
      </c>
      <c r="C116" s="2">
        <v>145</v>
      </c>
      <c r="D116" s="9">
        <f t="shared" si="4"/>
        <v>100</v>
      </c>
    </row>
    <row r="117" spans="1:4" x14ac:dyDescent="0.3">
      <c r="A117" s="30">
        <v>22100113</v>
      </c>
      <c r="B117" s="30">
        <v>0</v>
      </c>
      <c r="C117" s="2">
        <v>145</v>
      </c>
      <c r="D117" s="9">
        <f t="shared" si="4"/>
        <v>100</v>
      </c>
    </row>
    <row r="118" spans="1:4" x14ac:dyDescent="0.3">
      <c r="A118" s="30">
        <v>22100114</v>
      </c>
      <c r="B118" s="30">
        <v>0</v>
      </c>
      <c r="C118" s="2">
        <v>145</v>
      </c>
      <c r="D118" s="9">
        <f t="shared" si="4"/>
        <v>100</v>
      </c>
    </row>
    <row r="119" spans="1:4" x14ac:dyDescent="0.3">
      <c r="A119" s="30">
        <v>22100115</v>
      </c>
      <c r="B119" s="30">
        <v>0</v>
      </c>
      <c r="C119" s="2">
        <v>145</v>
      </c>
      <c r="D119" s="9">
        <f t="shared" si="4"/>
        <v>100</v>
      </c>
    </row>
    <row r="120" spans="1:4" x14ac:dyDescent="0.3">
      <c r="A120" s="30">
        <v>22100116</v>
      </c>
      <c r="B120" s="30">
        <v>0</v>
      </c>
      <c r="C120" s="2">
        <v>145</v>
      </c>
      <c r="D120" s="9">
        <f t="shared" si="4"/>
        <v>100</v>
      </c>
    </row>
    <row r="121" spans="1:4" x14ac:dyDescent="0.3">
      <c r="A121" s="30">
        <v>22100117</v>
      </c>
      <c r="B121" s="30">
        <v>0</v>
      </c>
      <c r="C121" s="2">
        <v>145</v>
      </c>
      <c r="D121" s="9">
        <f t="shared" si="4"/>
        <v>100</v>
      </c>
    </row>
    <row r="122" spans="1:4" x14ac:dyDescent="0.3">
      <c r="A122" s="2">
        <v>22100118</v>
      </c>
      <c r="B122" s="30">
        <v>0</v>
      </c>
      <c r="C122" s="2">
        <v>145</v>
      </c>
      <c r="D122" s="9">
        <f t="shared" si="4"/>
        <v>100</v>
      </c>
    </row>
    <row r="123" spans="1:4" x14ac:dyDescent="0.3">
      <c r="A123" s="2">
        <v>22100119</v>
      </c>
      <c r="B123" s="30">
        <v>0</v>
      </c>
      <c r="C123" s="2">
        <v>145</v>
      </c>
      <c r="D123" s="9">
        <f t="shared" si="4"/>
        <v>100</v>
      </c>
    </row>
    <row r="124" spans="1:4" x14ac:dyDescent="0.3">
      <c r="A124" s="2">
        <v>22100120</v>
      </c>
      <c r="B124" s="30">
        <v>0</v>
      </c>
      <c r="C124" s="2">
        <v>145</v>
      </c>
      <c r="D124" s="9">
        <f t="shared" si="4"/>
        <v>100</v>
      </c>
    </row>
    <row r="125" spans="1:4" x14ac:dyDescent="0.3">
      <c r="A125" s="2">
        <v>22100121</v>
      </c>
      <c r="B125" s="30">
        <v>0</v>
      </c>
      <c r="C125" s="2">
        <v>145</v>
      </c>
      <c r="D125" s="9">
        <f t="shared" si="4"/>
        <v>100</v>
      </c>
    </row>
    <row r="126" spans="1:4" x14ac:dyDescent="0.3">
      <c r="A126" s="2">
        <v>22100122</v>
      </c>
      <c r="B126" s="30">
        <v>0</v>
      </c>
      <c r="C126" s="2">
        <v>145</v>
      </c>
      <c r="D126" s="9">
        <f t="shared" si="4"/>
        <v>100</v>
      </c>
    </row>
    <row r="127" spans="1:4" x14ac:dyDescent="0.3">
      <c r="A127" s="2">
        <v>22100123</v>
      </c>
      <c r="B127" s="30">
        <v>0</v>
      </c>
      <c r="C127" s="2">
        <v>145</v>
      </c>
      <c r="D127" s="9">
        <f t="shared" si="4"/>
        <v>100</v>
      </c>
    </row>
    <row r="128" spans="1:4" x14ac:dyDescent="0.3">
      <c r="A128" s="2">
        <v>22100124</v>
      </c>
      <c r="B128" s="30">
        <v>0</v>
      </c>
      <c r="C128" s="2">
        <v>145</v>
      </c>
      <c r="D128" s="9">
        <f t="shared" si="4"/>
        <v>100</v>
      </c>
    </row>
    <row r="129" spans="1:4" x14ac:dyDescent="0.3">
      <c r="A129" s="2">
        <v>22100125</v>
      </c>
      <c r="B129" s="30">
        <v>0</v>
      </c>
      <c r="C129" s="2">
        <v>145</v>
      </c>
      <c r="D129" s="9">
        <f t="shared" si="4"/>
        <v>100</v>
      </c>
    </row>
    <row r="130" spans="1:4" x14ac:dyDescent="0.3">
      <c r="A130" s="2">
        <v>22100126</v>
      </c>
      <c r="B130" s="30">
        <v>0</v>
      </c>
      <c r="C130" s="2">
        <v>145</v>
      </c>
      <c r="D130" s="9">
        <f t="shared" si="4"/>
        <v>100</v>
      </c>
    </row>
    <row r="131" spans="1:4" x14ac:dyDescent="0.3">
      <c r="A131" s="2">
        <v>22100127</v>
      </c>
      <c r="B131" s="30">
        <v>0</v>
      </c>
      <c r="C131" s="2">
        <v>145</v>
      </c>
      <c r="D131" s="9">
        <f t="shared" si="4"/>
        <v>100</v>
      </c>
    </row>
    <row r="132" spans="1:4" x14ac:dyDescent="0.3">
      <c r="A132" s="2">
        <v>22100128</v>
      </c>
      <c r="B132" s="30">
        <v>0</v>
      </c>
      <c r="C132" s="2">
        <v>145</v>
      </c>
      <c r="D132" s="9">
        <f t="shared" si="4"/>
        <v>100</v>
      </c>
    </row>
    <row r="133" spans="1:4" x14ac:dyDescent="0.3">
      <c r="A133" s="2">
        <v>22100129</v>
      </c>
      <c r="B133" s="30">
        <v>0</v>
      </c>
      <c r="C133" s="2">
        <v>145</v>
      </c>
      <c r="D133" s="9">
        <f t="shared" si="4"/>
        <v>100</v>
      </c>
    </row>
    <row r="134" spans="1:4" x14ac:dyDescent="0.3">
      <c r="A134" s="2">
        <v>22100130</v>
      </c>
      <c r="B134" s="30">
        <v>0</v>
      </c>
      <c r="C134" s="2">
        <v>145</v>
      </c>
      <c r="D134" s="9">
        <f t="shared" si="4"/>
        <v>100</v>
      </c>
    </row>
    <row r="135" spans="1:4" x14ac:dyDescent="0.3">
      <c r="A135" s="2">
        <v>22100131</v>
      </c>
      <c r="B135" s="30">
        <v>0</v>
      </c>
      <c r="C135" s="2">
        <v>145</v>
      </c>
      <c r="D135" s="9">
        <f t="shared" si="4"/>
        <v>100</v>
      </c>
    </row>
    <row r="136" spans="1:4" x14ac:dyDescent="0.3">
      <c r="A136" s="2">
        <v>22100132</v>
      </c>
      <c r="B136" s="30">
        <v>0</v>
      </c>
      <c r="C136" s="2">
        <v>145</v>
      </c>
      <c r="D136" s="9">
        <f t="shared" ref="D136:D149" si="5">C136/145*100</f>
        <v>100</v>
      </c>
    </row>
    <row r="137" spans="1:4" x14ac:dyDescent="0.3">
      <c r="A137" s="2">
        <v>22100133</v>
      </c>
      <c r="B137" s="30">
        <v>0</v>
      </c>
      <c r="C137" s="2">
        <v>145</v>
      </c>
      <c r="D137" s="9">
        <f t="shared" si="5"/>
        <v>100</v>
      </c>
    </row>
    <row r="138" spans="1:4" x14ac:dyDescent="0.3">
      <c r="A138" s="2">
        <v>22100134</v>
      </c>
      <c r="B138" s="30">
        <v>0</v>
      </c>
      <c r="C138" s="2">
        <v>145</v>
      </c>
      <c r="D138" s="9">
        <f t="shared" si="5"/>
        <v>100</v>
      </c>
    </row>
    <row r="139" spans="1:4" x14ac:dyDescent="0.3">
      <c r="A139" s="2">
        <v>22100135</v>
      </c>
      <c r="B139" s="30">
        <v>0</v>
      </c>
      <c r="C139" s="2">
        <v>145</v>
      </c>
      <c r="D139" s="9">
        <f t="shared" si="5"/>
        <v>100</v>
      </c>
    </row>
    <row r="140" spans="1:4" x14ac:dyDescent="0.3">
      <c r="A140" s="2">
        <v>22100136</v>
      </c>
      <c r="B140" s="30">
        <v>0</v>
      </c>
      <c r="C140" s="2">
        <v>145</v>
      </c>
      <c r="D140" s="9">
        <f t="shared" si="5"/>
        <v>100</v>
      </c>
    </row>
    <row r="141" spans="1:4" x14ac:dyDescent="0.3">
      <c r="A141" s="2">
        <v>22100137</v>
      </c>
      <c r="B141" s="30">
        <v>0</v>
      </c>
      <c r="C141" s="2">
        <v>145</v>
      </c>
      <c r="D141" s="9">
        <f t="shared" si="5"/>
        <v>100</v>
      </c>
    </row>
    <row r="142" spans="1:4" x14ac:dyDescent="0.3">
      <c r="A142" s="2">
        <v>22100138</v>
      </c>
      <c r="B142" s="30">
        <v>0</v>
      </c>
      <c r="C142" s="2">
        <v>145</v>
      </c>
      <c r="D142" s="9">
        <f t="shared" si="5"/>
        <v>100</v>
      </c>
    </row>
    <row r="143" spans="1:4" x14ac:dyDescent="0.3">
      <c r="A143" s="2">
        <v>22100139</v>
      </c>
      <c r="B143" s="30">
        <v>0</v>
      </c>
      <c r="C143" s="2">
        <v>145</v>
      </c>
      <c r="D143" s="9">
        <f t="shared" si="5"/>
        <v>100</v>
      </c>
    </row>
    <row r="144" spans="1:4" x14ac:dyDescent="0.3">
      <c r="A144" s="2">
        <v>22100140</v>
      </c>
      <c r="B144" s="30">
        <v>0</v>
      </c>
      <c r="C144" s="2">
        <v>145</v>
      </c>
      <c r="D144" s="9">
        <f t="shared" si="5"/>
        <v>100</v>
      </c>
    </row>
    <row r="145" spans="1:4" x14ac:dyDescent="0.3">
      <c r="A145" s="2">
        <v>22100141</v>
      </c>
      <c r="B145" s="30">
        <v>0</v>
      </c>
      <c r="C145" s="2">
        <v>145</v>
      </c>
      <c r="D145" s="9">
        <f t="shared" si="5"/>
        <v>100</v>
      </c>
    </row>
    <row r="146" spans="1:4" x14ac:dyDescent="0.3">
      <c r="A146" s="2">
        <v>22100142</v>
      </c>
      <c r="B146" s="30">
        <v>0</v>
      </c>
      <c r="C146" s="2">
        <v>145</v>
      </c>
      <c r="D146" s="9">
        <f t="shared" si="5"/>
        <v>100</v>
      </c>
    </row>
    <row r="147" spans="1:4" x14ac:dyDescent="0.3">
      <c r="A147" s="2">
        <v>22100143</v>
      </c>
      <c r="B147" s="30">
        <v>0</v>
      </c>
      <c r="C147" s="2">
        <v>145</v>
      </c>
      <c r="D147" s="9">
        <f t="shared" si="5"/>
        <v>100</v>
      </c>
    </row>
    <row r="148" spans="1:4" x14ac:dyDescent="0.3">
      <c r="A148" s="2">
        <v>22100144</v>
      </c>
      <c r="B148" s="30">
        <v>0</v>
      </c>
      <c r="C148" s="2">
        <v>145</v>
      </c>
      <c r="D148" s="9">
        <f t="shared" si="5"/>
        <v>100</v>
      </c>
    </row>
    <row r="149" spans="1:4" x14ac:dyDescent="0.3">
      <c r="A149" s="2">
        <v>22100145</v>
      </c>
      <c r="B149" s="30">
        <v>0</v>
      </c>
      <c r="C149" s="2">
        <v>145</v>
      </c>
      <c r="D149" s="9">
        <f t="shared" si="5"/>
        <v>100</v>
      </c>
    </row>
  </sheetData>
  <mergeCells count="1">
    <mergeCell ref="A1:O2"/>
  </mergeCells>
  <phoneticPr fontId="1" type="noConversion"/>
  <pageMargins left="1" right="1" top="1" bottom="1" header="0.5" footer="0.5"/>
  <pageSetup paperSize="9" scale="34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AE29ED-C050-4216-8816-646037AF65AB}">
  <sheetPr>
    <pageSetUpPr fitToPage="1"/>
  </sheetPr>
  <dimension ref="A2:I46"/>
  <sheetViews>
    <sheetView showGridLines="0" workbookViewId="0">
      <selection activeCell="K30" sqref="K30"/>
    </sheetView>
  </sheetViews>
  <sheetFormatPr defaultRowHeight="16.5" x14ac:dyDescent="0.3"/>
  <cols>
    <col min="3" max="3" width="9" bestFit="1" customWidth="1"/>
    <col min="4" max="8" width="9" customWidth="1"/>
    <col min="9" max="9" width="11.75" bestFit="1" customWidth="1"/>
  </cols>
  <sheetData>
    <row r="2" spans="1:9" ht="27.75" x14ac:dyDescent="0.3">
      <c r="A2" s="36" t="s">
        <v>39</v>
      </c>
      <c r="B2" s="36"/>
      <c r="C2" s="36"/>
      <c r="D2" s="36"/>
      <c r="E2" s="36"/>
      <c r="F2" s="36"/>
      <c r="G2" s="36"/>
      <c r="H2" s="36"/>
      <c r="I2" s="36"/>
    </row>
    <row r="3" spans="1:9" ht="7.5" customHeight="1" x14ac:dyDescent="0.3">
      <c r="A3" s="14"/>
      <c r="B3" s="14"/>
      <c r="C3" s="14"/>
      <c r="D3" s="14"/>
      <c r="E3" s="14"/>
      <c r="F3" s="14"/>
      <c r="G3" s="14"/>
      <c r="H3" s="14"/>
    </row>
    <row r="4" spans="1:9" x14ac:dyDescent="0.3">
      <c r="A4" s="3" t="s">
        <v>15</v>
      </c>
      <c r="B4" s="16" t="s">
        <v>16</v>
      </c>
      <c r="D4" s="3" t="s">
        <v>4</v>
      </c>
      <c r="E4" s="16">
        <v>145</v>
      </c>
      <c r="F4" s="3" t="s">
        <v>17</v>
      </c>
      <c r="G4" s="31">
        <v>59.47</v>
      </c>
      <c r="H4" s="3" t="s">
        <v>18</v>
      </c>
      <c r="I4" s="16">
        <v>40</v>
      </c>
    </row>
    <row r="5" spans="1:9" ht="9" customHeight="1" x14ac:dyDescent="0.3">
      <c r="A5" s="15"/>
      <c r="B5" s="15"/>
      <c r="C5" s="15"/>
      <c r="D5" s="13"/>
      <c r="E5" s="15"/>
      <c r="F5" s="15"/>
      <c r="G5" s="15"/>
      <c r="H5" s="15"/>
    </row>
    <row r="6" spans="1:9" x14ac:dyDescent="0.3">
      <c r="A6" s="3" t="s">
        <v>12</v>
      </c>
      <c r="B6" s="3" t="s">
        <v>13</v>
      </c>
      <c r="C6" s="3" t="s">
        <v>23</v>
      </c>
      <c r="D6" s="3">
        <v>1</v>
      </c>
      <c r="E6" s="3">
        <v>2</v>
      </c>
      <c r="F6" s="3">
        <v>3</v>
      </c>
      <c r="G6" s="3">
        <v>4</v>
      </c>
      <c r="H6" s="3">
        <v>5</v>
      </c>
      <c r="I6" s="3" t="s">
        <v>14</v>
      </c>
    </row>
    <row r="7" spans="1:9" x14ac:dyDescent="0.3">
      <c r="A7" s="20">
        <v>1</v>
      </c>
      <c r="B7" s="20">
        <v>2.5</v>
      </c>
      <c r="C7" s="17">
        <f>64/89*100</f>
        <v>71.910112359550567</v>
      </c>
      <c r="D7" s="20">
        <v>5</v>
      </c>
      <c r="E7" s="20">
        <v>6</v>
      </c>
      <c r="F7" s="20">
        <v>64</v>
      </c>
      <c r="G7" s="20">
        <v>2</v>
      </c>
      <c r="H7" s="20">
        <v>12</v>
      </c>
      <c r="I7" s="22" t="s">
        <v>30</v>
      </c>
    </row>
    <row r="8" spans="1:9" x14ac:dyDescent="0.3">
      <c r="A8" s="20">
        <v>2</v>
      </c>
      <c r="B8" s="20">
        <v>2.5</v>
      </c>
      <c r="C8" s="17">
        <f>56/89*100</f>
        <v>62.921348314606739</v>
      </c>
      <c r="D8" s="20">
        <v>10</v>
      </c>
      <c r="E8" s="20">
        <v>2</v>
      </c>
      <c r="F8" s="20">
        <v>4</v>
      </c>
      <c r="G8" s="20">
        <v>18</v>
      </c>
      <c r="H8" s="20">
        <v>56</v>
      </c>
      <c r="I8" s="22" t="s">
        <v>24</v>
      </c>
    </row>
    <row r="9" spans="1:9" x14ac:dyDescent="0.3">
      <c r="A9" s="20">
        <v>3</v>
      </c>
      <c r="B9" s="20">
        <v>2.5</v>
      </c>
      <c r="C9" s="17">
        <f>76/89*100</f>
        <v>85.393258426966284</v>
      </c>
      <c r="D9" s="20">
        <v>76</v>
      </c>
      <c r="E9" s="20">
        <v>1</v>
      </c>
      <c r="F9" s="20">
        <v>9</v>
      </c>
      <c r="G9" s="20">
        <v>3</v>
      </c>
      <c r="H9" s="20">
        <v>0</v>
      </c>
      <c r="I9" s="22" t="s">
        <v>30</v>
      </c>
    </row>
    <row r="10" spans="1:9" x14ac:dyDescent="0.3">
      <c r="A10" s="20">
        <v>4</v>
      </c>
      <c r="B10" s="20">
        <v>2.5</v>
      </c>
      <c r="C10" s="17">
        <f>63/89*100</f>
        <v>70.786516853932582</v>
      </c>
      <c r="D10" s="20">
        <v>4</v>
      </c>
      <c r="E10" s="20">
        <v>17</v>
      </c>
      <c r="F10" s="20">
        <v>5</v>
      </c>
      <c r="G10" s="20">
        <v>63</v>
      </c>
      <c r="H10" s="20">
        <v>0</v>
      </c>
      <c r="I10" s="22" t="s">
        <v>30</v>
      </c>
    </row>
    <row r="11" spans="1:9" x14ac:dyDescent="0.3">
      <c r="A11" s="20">
        <v>5</v>
      </c>
      <c r="B11" s="20">
        <v>2.5</v>
      </c>
      <c r="C11" s="17">
        <f>35/89*100</f>
        <v>39.325842696629216</v>
      </c>
      <c r="D11" s="20">
        <v>23</v>
      </c>
      <c r="E11" s="20">
        <v>12</v>
      </c>
      <c r="F11" s="20">
        <v>35</v>
      </c>
      <c r="G11" s="20">
        <v>5</v>
      </c>
      <c r="H11" s="20">
        <v>13</v>
      </c>
      <c r="I11" s="22" t="s">
        <v>24</v>
      </c>
    </row>
    <row r="12" spans="1:9" x14ac:dyDescent="0.3">
      <c r="A12" s="20">
        <v>6</v>
      </c>
      <c r="B12" s="20">
        <v>2.5</v>
      </c>
      <c r="C12" s="17">
        <f>83/89*100</f>
        <v>93.258426966292134</v>
      </c>
      <c r="D12" s="20">
        <v>2</v>
      </c>
      <c r="E12" s="20">
        <v>83</v>
      </c>
      <c r="F12" s="20">
        <v>0</v>
      </c>
      <c r="G12" s="20">
        <v>3</v>
      </c>
      <c r="H12" s="20">
        <v>1</v>
      </c>
      <c r="I12" s="22" t="s">
        <v>24</v>
      </c>
    </row>
    <row r="13" spans="1:9" x14ac:dyDescent="0.3">
      <c r="A13" s="20">
        <v>7</v>
      </c>
      <c r="B13" s="20">
        <v>2.5</v>
      </c>
      <c r="C13" s="17">
        <f>56/89*100</f>
        <v>62.921348314606739</v>
      </c>
      <c r="D13" s="20">
        <v>56</v>
      </c>
      <c r="E13" s="20">
        <v>3</v>
      </c>
      <c r="F13" s="20">
        <v>10</v>
      </c>
      <c r="G13" s="20">
        <v>15</v>
      </c>
      <c r="H13" s="20">
        <v>5</v>
      </c>
      <c r="I13" s="22" t="s">
        <v>24</v>
      </c>
    </row>
    <row r="14" spans="1:9" x14ac:dyDescent="0.3">
      <c r="A14" s="20">
        <v>8</v>
      </c>
      <c r="B14" s="20">
        <v>2.5</v>
      </c>
      <c r="C14" s="17">
        <f>54/89*100</f>
        <v>60.674157303370791</v>
      </c>
      <c r="D14" s="20">
        <v>5</v>
      </c>
      <c r="E14" s="20">
        <v>14</v>
      </c>
      <c r="F14" s="20">
        <v>54</v>
      </c>
      <c r="G14" s="20">
        <v>3</v>
      </c>
      <c r="H14" s="20">
        <v>13</v>
      </c>
      <c r="I14" s="22" t="s">
        <v>24</v>
      </c>
    </row>
    <row r="15" spans="1:9" x14ac:dyDescent="0.3">
      <c r="A15" s="20">
        <v>9</v>
      </c>
      <c r="B15" s="20">
        <v>2.5</v>
      </c>
      <c r="C15" s="17">
        <f>64/89*100</f>
        <v>71.910112359550567</v>
      </c>
      <c r="D15" s="20">
        <v>4</v>
      </c>
      <c r="E15" s="20">
        <v>4</v>
      </c>
      <c r="F15" s="20">
        <v>64</v>
      </c>
      <c r="G15" s="20">
        <v>0</v>
      </c>
      <c r="H15" s="20">
        <v>17</v>
      </c>
      <c r="I15" s="22" t="s">
        <v>24</v>
      </c>
    </row>
    <row r="16" spans="1:9" x14ac:dyDescent="0.3">
      <c r="A16" s="20">
        <v>10</v>
      </c>
      <c r="B16" s="20">
        <v>2.5</v>
      </c>
      <c r="C16" s="17">
        <f>30/89*100</f>
        <v>33.707865168539328</v>
      </c>
      <c r="D16" s="20">
        <v>30</v>
      </c>
      <c r="E16" s="20">
        <v>5</v>
      </c>
      <c r="F16" s="20">
        <v>41</v>
      </c>
      <c r="G16" s="20">
        <v>5</v>
      </c>
      <c r="H16" s="20">
        <v>8</v>
      </c>
      <c r="I16" s="22" t="s">
        <v>24</v>
      </c>
    </row>
    <row r="17" spans="1:9" x14ac:dyDescent="0.3">
      <c r="A17" s="20">
        <v>11</v>
      </c>
      <c r="B17" s="20">
        <v>2.5</v>
      </c>
      <c r="C17" s="17">
        <f>59/89*100</f>
        <v>66.292134831460672</v>
      </c>
      <c r="D17" s="20">
        <v>7</v>
      </c>
      <c r="E17" s="20">
        <v>6</v>
      </c>
      <c r="F17" s="20">
        <v>59</v>
      </c>
      <c r="G17" s="20">
        <v>3</v>
      </c>
      <c r="H17" s="20">
        <v>14</v>
      </c>
      <c r="I17" s="22" t="s">
        <v>24</v>
      </c>
    </row>
    <row r="18" spans="1:9" x14ac:dyDescent="0.3">
      <c r="A18" s="20">
        <v>12</v>
      </c>
      <c r="B18" s="20">
        <v>2.5</v>
      </c>
      <c r="C18" s="17">
        <f>65/89*100</f>
        <v>73.033707865168537</v>
      </c>
      <c r="D18" s="20">
        <v>6</v>
      </c>
      <c r="E18" s="20">
        <v>10</v>
      </c>
      <c r="F18" s="20">
        <v>65</v>
      </c>
      <c r="G18" s="20">
        <v>4</v>
      </c>
      <c r="H18" s="20">
        <v>4</v>
      </c>
      <c r="I18" s="22" t="s">
        <v>24</v>
      </c>
    </row>
    <row r="19" spans="1:9" x14ac:dyDescent="0.3">
      <c r="A19" s="20">
        <v>13</v>
      </c>
      <c r="B19" s="20">
        <v>2.5</v>
      </c>
      <c r="C19" s="17">
        <f>48/89*100</f>
        <v>53.932584269662918</v>
      </c>
      <c r="D19" s="20">
        <v>48</v>
      </c>
      <c r="E19" s="20">
        <v>5</v>
      </c>
      <c r="F19" s="20">
        <v>24</v>
      </c>
      <c r="G19" s="20">
        <v>5</v>
      </c>
      <c r="H19" s="20">
        <v>7</v>
      </c>
      <c r="I19" s="22" t="s">
        <v>24</v>
      </c>
    </row>
    <row r="20" spans="1:9" x14ac:dyDescent="0.3">
      <c r="A20" s="20">
        <v>14</v>
      </c>
      <c r="B20" s="20">
        <v>2.5</v>
      </c>
      <c r="C20" s="17">
        <f>68/89*100</f>
        <v>76.404494382022463</v>
      </c>
      <c r="D20" s="20">
        <v>2</v>
      </c>
      <c r="E20" s="20">
        <v>14</v>
      </c>
      <c r="F20" s="20">
        <v>3</v>
      </c>
      <c r="G20" s="20">
        <v>68</v>
      </c>
      <c r="H20" s="20">
        <v>2</v>
      </c>
      <c r="I20" s="22" t="s">
        <v>24</v>
      </c>
    </row>
    <row r="21" spans="1:9" x14ac:dyDescent="0.3">
      <c r="A21" s="20">
        <v>15</v>
      </c>
      <c r="B21" s="20">
        <v>2.5</v>
      </c>
      <c r="C21" s="17">
        <f>48/89*100</f>
        <v>53.932584269662918</v>
      </c>
      <c r="D21" s="20">
        <v>8</v>
      </c>
      <c r="E21" s="20">
        <v>14</v>
      </c>
      <c r="F21" s="20">
        <v>8</v>
      </c>
      <c r="G21" s="20">
        <v>48</v>
      </c>
      <c r="H21" s="20">
        <v>10</v>
      </c>
      <c r="I21" s="22" t="s">
        <v>24</v>
      </c>
    </row>
    <row r="22" spans="1:9" x14ac:dyDescent="0.3">
      <c r="A22" s="20">
        <v>16</v>
      </c>
      <c r="B22" s="20">
        <v>2.5</v>
      </c>
      <c r="C22" s="17">
        <f>53/89*100</f>
        <v>59.550561797752813</v>
      </c>
      <c r="D22" s="20">
        <v>5</v>
      </c>
      <c r="E22" s="20">
        <v>10</v>
      </c>
      <c r="F22" s="20">
        <v>53</v>
      </c>
      <c r="G22" s="20">
        <v>4</v>
      </c>
      <c r="H22" s="20">
        <v>16</v>
      </c>
      <c r="I22" s="22" t="s">
        <v>24</v>
      </c>
    </row>
    <row r="23" spans="1:9" x14ac:dyDescent="0.3">
      <c r="A23" s="20">
        <v>17</v>
      </c>
      <c r="B23" s="20">
        <v>2.5</v>
      </c>
      <c r="C23" s="17">
        <f>33/89*100</f>
        <v>37.078651685393261</v>
      </c>
      <c r="D23" s="20">
        <v>11</v>
      </c>
      <c r="E23" s="20">
        <v>15</v>
      </c>
      <c r="F23" s="20">
        <v>33</v>
      </c>
      <c r="G23" s="20">
        <v>14</v>
      </c>
      <c r="H23" s="20">
        <v>15</v>
      </c>
      <c r="I23" s="22" t="s">
        <v>24</v>
      </c>
    </row>
    <row r="24" spans="1:9" x14ac:dyDescent="0.3">
      <c r="A24" s="20">
        <v>18</v>
      </c>
      <c r="B24" s="20">
        <v>2.5</v>
      </c>
      <c r="C24" s="17">
        <f>77/89*100</f>
        <v>86.516853932584269</v>
      </c>
      <c r="D24" s="20">
        <v>1</v>
      </c>
      <c r="E24" s="20">
        <v>1</v>
      </c>
      <c r="F24" s="20">
        <v>6</v>
      </c>
      <c r="G24" s="20">
        <v>77</v>
      </c>
      <c r="H24" s="20">
        <v>3</v>
      </c>
      <c r="I24" s="22" t="s">
        <v>24</v>
      </c>
    </row>
    <row r="25" spans="1:9" x14ac:dyDescent="0.3">
      <c r="A25" s="20">
        <v>19</v>
      </c>
      <c r="B25" s="20">
        <v>2.5</v>
      </c>
      <c r="C25" s="17">
        <f>79/89*100</f>
        <v>88.764044943820224</v>
      </c>
      <c r="D25" s="20">
        <v>2</v>
      </c>
      <c r="E25" s="20">
        <v>2</v>
      </c>
      <c r="F25" s="20">
        <v>4</v>
      </c>
      <c r="G25" s="20">
        <v>79</v>
      </c>
      <c r="H25" s="20">
        <v>1</v>
      </c>
      <c r="I25" s="22" t="s">
        <v>24</v>
      </c>
    </row>
    <row r="26" spans="1:9" x14ac:dyDescent="0.3">
      <c r="A26" s="20">
        <v>20</v>
      </c>
      <c r="B26" s="20">
        <v>2.5</v>
      </c>
      <c r="C26" s="17">
        <f>71/89*100</f>
        <v>79.775280898876403</v>
      </c>
      <c r="D26" s="20">
        <v>4</v>
      </c>
      <c r="E26" s="20">
        <v>71</v>
      </c>
      <c r="F26" s="20">
        <v>7</v>
      </c>
      <c r="G26" s="20">
        <v>1</v>
      </c>
      <c r="H26" s="20">
        <v>5</v>
      </c>
      <c r="I26" s="22" t="s">
        <v>24</v>
      </c>
    </row>
    <row r="27" spans="1:9" x14ac:dyDescent="0.3">
      <c r="A27" s="20">
        <v>21</v>
      </c>
      <c r="B27" s="20">
        <v>2.5</v>
      </c>
      <c r="C27" s="17">
        <f>59/89*100</f>
        <v>66.292134831460672</v>
      </c>
      <c r="D27" s="20">
        <v>9</v>
      </c>
      <c r="E27" s="20">
        <v>7</v>
      </c>
      <c r="F27" s="20">
        <v>59</v>
      </c>
      <c r="G27" s="20">
        <v>2</v>
      </c>
      <c r="H27" s="20">
        <v>11</v>
      </c>
      <c r="I27" s="22" t="s">
        <v>25</v>
      </c>
    </row>
    <row r="28" spans="1:9" x14ac:dyDescent="0.3">
      <c r="A28" s="20">
        <v>22</v>
      </c>
      <c r="B28" s="20">
        <v>2.5</v>
      </c>
      <c r="C28" s="17">
        <f>24/89*100</f>
        <v>26.966292134831459</v>
      </c>
      <c r="D28" s="20">
        <v>5</v>
      </c>
      <c r="E28" s="20">
        <v>2</v>
      </c>
      <c r="F28" s="20">
        <v>6</v>
      </c>
      <c r="G28" s="20">
        <v>50</v>
      </c>
      <c r="H28" s="20">
        <v>24</v>
      </c>
      <c r="I28" s="22" t="s">
        <v>25</v>
      </c>
    </row>
    <row r="29" spans="1:9" x14ac:dyDescent="0.3">
      <c r="A29" s="20">
        <v>23</v>
      </c>
      <c r="B29" s="20">
        <v>2.5</v>
      </c>
      <c r="C29" s="17">
        <f>16/89*100</f>
        <v>17.977528089887642</v>
      </c>
      <c r="D29" s="20">
        <v>16</v>
      </c>
      <c r="E29" s="20">
        <v>25</v>
      </c>
      <c r="F29" s="20">
        <v>26</v>
      </c>
      <c r="G29" s="20">
        <v>13</v>
      </c>
      <c r="H29" s="20">
        <v>7</v>
      </c>
      <c r="I29" s="22" t="s">
        <v>25</v>
      </c>
    </row>
    <row r="30" spans="1:9" x14ac:dyDescent="0.3">
      <c r="A30" s="20">
        <v>24</v>
      </c>
      <c r="B30" s="20">
        <v>2.5</v>
      </c>
      <c r="C30" s="17">
        <f>63/89*100</f>
        <v>70.786516853932582</v>
      </c>
      <c r="D30" s="20">
        <v>11</v>
      </c>
      <c r="E30" s="20">
        <v>4</v>
      </c>
      <c r="F30" s="20">
        <v>0</v>
      </c>
      <c r="G30" s="20">
        <v>63</v>
      </c>
      <c r="H30" s="20">
        <v>10</v>
      </c>
      <c r="I30" s="22" t="s">
        <v>25</v>
      </c>
    </row>
    <row r="31" spans="1:9" x14ac:dyDescent="0.3">
      <c r="A31" s="20">
        <v>25</v>
      </c>
      <c r="B31" s="20">
        <v>2.5</v>
      </c>
      <c r="C31" s="17">
        <f>31/89*100</f>
        <v>34.831460674157306</v>
      </c>
      <c r="D31" s="20">
        <v>0</v>
      </c>
      <c r="E31" s="20">
        <v>33</v>
      </c>
      <c r="F31" s="20">
        <v>41</v>
      </c>
      <c r="G31" s="20">
        <v>5</v>
      </c>
      <c r="H31" s="20">
        <v>9</v>
      </c>
      <c r="I31" s="22" t="s">
        <v>25</v>
      </c>
    </row>
    <row r="32" spans="1:9" x14ac:dyDescent="0.3">
      <c r="A32" s="20">
        <v>26</v>
      </c>
      <c r="B32" s="20">
        <v>2.5</v>
      </c>
      <c r="C32" s="17">
        <f>33/89*100</f>
        <v>37.078651685393261</v>
      </c>
      <c r="D32" s="20">
        <v>9</v>
      </c>
      <c r="E32" s="20">
        <v>27</v>
      </c>
      <c r="F32" s="20">
        <v>33</v>
      </c>
      <c r="G32" s="20">
        <v>0</v>
      </c>
      <c r="H32" s="20">
        <v>19</v>
      </c>
      <c r="I32" s="22" t="s">
        <v>25</v>
      </c>
    </row>
    <row r="33" spans="1:9" x14ac:dyDescent="0.3">
      <c r="A33" s="20">
        <v>27</v>
      </c>
      <c r="B33" s="20">
        <v>2.5</v>
      </c>
      <c r="C33" s="17">
        <f>35/89*100</f>
        <v>39.325842696629216</v>
      </c>
      <c r="D33" s="20">
        <v>14</v>
      </c>
      <c r="E33" s="20">
        <v>21</v>
      </c>
      <c r="F33" s="20">
        <v>35</v>
      </c>
      <c r="G33" s="20">
        <v>9</v>
      </c>
      <c r="H33" s="20">
        <v>9</v>
      </c>
      <c r="I33" s="22" t="s">
        <v>25</v>
      </c>
    </row>
    <row r="34" spans="1:9" x14ac:dyDescent="0.3">
      <c r="A34" s="20">
        <v>28</v>
      </c>
      <c r="B34" s="20">
        <v>2.5</v>
      </c>
      <c r="C34" s="17">
        <f>35/89*100</f>
        <v>39.325842696629216</v>
      </c>
      <c r="D34" s="20">
        <v>5</v>
      </c>
      <c r="E34" s="20">
        <v>35</v>
      </c>
      <c r="F34" s="20">
        <v>12</v>
      </c>
      <c r="G34" s="20">
        <v>28</v>
      </c>
      <c r="H34" s="20">
        <v>7</v>
      </c>
      <c r="I34" s="22" t="s">
        <v>25</v>
      </c>
    </row>
    <row r="35" spans="1:9" x14ac:dyDescent="0.3">
      <c r="A35" s="20">
        <v>29</v>
      </c>
      <c r="B35" s="20">
        <v>2.5</v>
      </c>
      <c r="C35" s="17">
        <f>59/89*100</f>
        <v>66.292134831460672</v>
      </c>
      <c r="D35" s="20">
        <v>4</v>
      </c>
      <c r="E35" s="20">
        <v>11</v>
      </c>
      <c r="F35" s="20">
        <v>5</v>
      </c>
      <c r="G35" s="20">
        <v>7</v>
      </c>
      <c r="H35" s="20">
        <v>59</v>
      </c>
      <c r="I35" s="22" t="s">
        <v>25</v>
      </c>
    </row>
    <row r="36" spans="1:9" x14ac:dyDescent="0.3">
      <c r="A36" s="20">
        <v>30</v>
      </c>
      <c r="B36" s="20">
        <v>2.5</v>
      </c>
      <c r="C36" s="17">
        <f>54/89*100</f>
        <v>60.674157303370791</v>
      </c>
      <c r="D36" s="20">
        <v>0</v>
      </c>
      <c r="E36" s="20">
        <v>54</v>
      </c>
      <c r="F36" s="20">
        <v>7</v>
      </c>
      <c r="G36" s="20">
        <v>17</v>
      </c>
      <c r="H36" s="20">
        <v>9</v>
      </c>
      <c r="I36" s="22" t="s">
        <v>25</v>
      </c>
    </row>
    <row r="37" spans="1:9" x14ac:dyDescent="0.3">
      <c r="A37" s="20">
        <v>31</v>
      </c>
      <c r="B37" s="20">
        <v>2.5</v>
      </c>
      <c r="C37" s="17">
        <f>29/89*100</f>
        <v>32.584269662921351</v>
      </c>
      <c r="D37" s="20">
        <v>7</v>
      </c>
      <c r="E37" s="20">
        <v>7</v>
      </c>
      <c r="F37" s="20">
        <v>34</v>
      </c>
      <c r="G37" s="20">
        <v>29</v>
      </c>
      <c r="H37" s="20">
        <v>10</v>
      </c>
      <c r="I37" s="22" t="s">
        <v>29</v>
      </c>
    </row>
    <row r="38" spans="1:9" x14ac:dyDescent="0.3">
      <c r="A38" s="20">
        <v>32</v>
      </c>
      <c r="B38" s="20">
        <v>2.5</v>
      </c>
      <c r="C38" s="17">
        <f>51/89*100</f>
        <v>57.303370786516851</v>
      </c>
      <c r="D38" s="20">
        <v>11</v>
      </c>
      <c r="E38" s="20">
        <v>13</v>
      </c>
      <c r="F38" s="20">
        <v>9</v>
      </c>
      <c r="G38" s="20">
        <v>51</v>
      </c>
      <c r="H38" s="20">
        <v>3</v>
      </c>
      <c r="I38" s="22" t="s">
        <v>29</v>
      </c>
    </row>
    <row r="39" spans="1:9" x14ac:dyDescent="0.3">
      <c r="A39" s="20">
        <v>33</v>
      </c>
      <c r="B39" s="20">
        <v>2.5</v>
      </c>
      <c r="C39" s="17">
        <f>67/89*100</f>
        <v>75.280898876404493</v>
      </c>
      <c r="D39" s="20">
        <v>1</v>
      </c>
      <c r="E39" s="20">
        <v>11</v>
      </c>
      <c r="F39" s="20">
        <v>6</v>
      </c>
      <c r="G39" s="20">
        <v>2</v>
      </c>
      <c r="H39" s="20">
        <v>67</v>
      </c>
      <c r="I39" s="22" t="s">
        <v>29</v>
      </c>
    </row>
    <row r="40" spans="1:9" x14ac:dyDescent="0.3">
      <c r="A40" s="20">
        <v>34</v>
      </c>
      <c r="B40" s="20">
        <v>2.5</v>
      </c>
      <c r="C40" s="17">
        <f>50/89*100</f>
        <v>56.17977528089888</v>
      </c>
      <c r="D40" s="20">
        <v>4</v>
      </c>
      <c r="E40" s="20">
        <v>2</v>
      </c>
      <c r="F40" s="20">
        <v>50</v>
      </c>
      <c r="G40" s="20">
        <v>3</v>
      </c>
      <c r="H40" s="20">
        <v>28</v>
      </c>
      <c r="I40" s="22" t="s">
        <v>29</v>
      </c>
    </row>
    <row r="41" spans="1:9" x14ac:dyDescent="0.3">
      <c r="A41" s="20">
        <v>35</v>
      </c>
      <c r="B41" s="20">
        <v>2.5</v>
      </c>
      <c r="C41" s="17">
        <f>46/89*100</f>
        <v>51.68539325842697</v>
      </c>
      <c r="D41" s="20">
        <v>46</v>
      </c>
      <c r="E41" s="20">
        <v>2</v>
      </c>
      <c r="F41" s="20">
        <v>15</v>
      </c>
      <c r="G41" s="20">
        <v>15</v>
      </c>
      <c r="H41" s="20">
        <v>9</v>
      </c>
      <c r="I41" s="22" t="s">
        <v>29</v>
      </c>
    </row>
    <row r="42" spans="1:9" x14ac:dyDescent="0.3">
      <c r="A42" s="20">
        <v>36</v>
      </c>
      <c r="B42" s="20">
        <v>2.5</v>
      </c>
      <c r="C42" s="17">
        <f>54/89*100</f>
        <v>60.674157303370791</v>
      </c>
      <c r="D42" s="20">
        <v>8</v>
      </c>
      <c r="E42" s="20">
        <v>3</v>
      </c>
      <c r="F42" s="20">
        <v>18</v>
      </c>
      <c r="G42" s="20">
        <v>54</v>
      </c>
      <c r="H42" s="20">
        <v>4</v>
      </c>
      <c r="I42" s="22" t="s">
        <v>29</v>
      </c>
    </row>
    <row r="43" spans="1:9" x14ac:dyDescent="0.3">
      <c r="A43" s="20">
        <v>37</v>
      </c>
      <c r="B43" s="20">
        <v>2.5</v>
      </c>
      <c r="C43" s="17">
        <f>64/89*100</f>
        <v>71.910112359550567</v>
      </c>
      <c r="D43" s="20">
        <v>64</v>
      </c>
      <c r="E43" s="20">
        <v>7</v>
      </c>
      <c r="F43" s="20">
        <v>15</v>
      </c>
      <c r="G43" s="20">
        <v>64</v>
      </c>
      <c r="H43" s="20">
        <v>1</v>
      </c>
      <c r="I43" s="22" t="s">
        <v>29</v>
      </c>
    </row>
    <row r="44" spans="1:9" x14ac:dyDescent="0.3">
      <c r="A44" s="20">
        <v>38</v>
      </c>
      <c r="B44" s="20">
        <v>2.5</v>
      </c>
      <c r="C44" s="17">
        <f>70/89*100</f>
        <v>78.651685393258433</v>
      </c>
      <c r="D44" s="20">
        <v>0</v>
      </c>
      <c r="E44" s="37">
        <v>70</v>
      </c>
      <c r="F44" s="38"/>
      <c r="G44" s="20">
        <v>5</v>
      </c>
      <c r="H44" s="20">
        <v>12</v>
      </c>
      <c r="I44" s="22" t="s">
        <v>29</v>
      </c>
    </row>
    <row r="45" spans="1:9" x14ac:dyDescent="0.3">
      <c r="A45" s="20">
        <v>39</v>
      </c>
      <c r="B45" s="20">
        <v>2.5</v>
      </c>
      <c r="C45" s="17">
        <f>81/89*100</f>
        <v>91.011235955056179</v>
      </c>
      <c r="D45" s="20">
        <v>1</v>
      </c>
      <c r="E45" s="37">
        <v>81</v>
      </c>
      <c r="F45" s="38"/>
      <c r="G45" s="20">
        <v>3</v>
      </c>
      <c r="H45" s="20">
        <v>2</v>
      </c>
      <c r="I45" s="22" t="s">
        <v>29</v>
      </c>
    </row>
    <row r="46" spans="1:9" x14ac:dyDescent="0.3">
      <c r="A46" s="20">
        <v>40</v>
      </c>
      <c r="B46" s="20">
        <v>2.5</v>
      </c>
      <c r="C46" s="17">
        <f t="shared" ref="C46" si="0">64/89*100</f>
        <v>71.910112359550567</v>
      </c>
      <c r="D46" s="20">
        <v>1</v>
      </c>
      <c r="E46" s="20">
        <v>2</v>
      </c>
      <c r="F46" s="20">
        <v>28</v>
      </c>
      <c r="G46" s="20">
        <v>33</v>
      </c>
      <c r="H46" s="20">
        <v>23</v>
      </c>
      <c r="I46" s="22" t="s">
        <v>31</v>
      </c>
    </row>
  </sheetData>
  <mergeCells count="3">
    <mergeCell ref="A2:I2"/>
    <mergeCell ref="E45:F45"/>
    <mergeCell ref="E44:F44"/>
  </mergeCells>
  <phoneticPr fontId="1" type="noConversion"/>
  <conditionalFormatting sqref="C7:C46">
    <cfRule type="cellIs" dxfId="3" priority="26" operator="lessThan">
      <formula>50</formula>
    </cfRule>
  </conditionalFormatting>
  <conditionalFormatting sqref="C41">
    <cfRule type="cellIs" dxfId="2" priority="25" operator="lessThan">
      <formula>50.01</formula>
    </cfRule>
  </conditionalFormatting>
  <pageMargins left="0.7" right="0.7" top="0.75" bottom="0.75" header="0.3" footer="0.3"/>
  <pageSetup paperSize="9" scale="9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68E5D7-C07D-4DDD-A5C1-ADB457B454B3}">
  <sheetPr>
    <pageSetUpPr fitToPage="1"/>
  </sheetPr>
  <dimension ref="A2:I46"/>
  <sheetViews>
    <sheetView showGridLines="0" workbookViewId="0">
      <selection activeCell="L33" sqref="L32:L33"/>
    </sheetView>
  </sheetViews>
  <sheetFormatPr defaultRowHeight="16.5" x14ac:dyDescent="0.3"/>
  <cols>
    <col min="1" max="1" width="8.75" style="28"/>
    <col min="3" max="3" width="9" bestFit="1" customWidth="1"/>
  </cols>
  <sheetData>
    <row r="2" spans="1:9" ht="27.75" x14ac:dyDescent="0.3">
      <c r="A2" s="36" t="s">
        <v>40</v>
      </c>
      <c r="B2" s="36"/>
      <c r="C2" s="36"/>
      <c r="D2" s="36"/>
      <c r="E2" s="36"/>
      <c r="F2" s="36"/>
      <c r="G2" s="36"/>
      <c r="H2" s="36"/>
      <c r="I2" s="36"/>
    </row>
    <row r="3" spans="1:9" ht="7.5" customHeight="1" x14ac:dyDescent="0.3">
      <c r="A3" s="24"/>
      <c r="B3" s="14"/>
      <c r="C3" s="14"/>
      <c r="D3" s="14"/>
      <c r="E3" s="14"/>
      <c r="F3" s="14"/>
      <c r="G3" s="14"/>
      <c r="H3" s="14"/>
    </row>
    <row r="4" spans="1:9" x14ac:dyDescent="0.3">
      <c r="A4" s="25" t="s">
        <v>15</v>
      </c>
      <c r="B4" s="16" t="s">
        <v>16</v>
      </c>
      <c r="D4" s="3" t="s">
        <v>4</v>
      </c>
      <c r="E4" s="16">
        <v>145</v>
      </c>
      <c r="F4" s="3" t="s">
        <v>17</v>
      </c>
      <c r="G4" s="19">
        <v>67.599999999999994</v>
      </c>
      <c r="H4" s="3" t="s">
        <v>18</v>
      </c>
      <c r="I4" s="16">
        <v>40</v>
      </c>
    </row>
    <row r="5" spans="1:9" ht="9" customHeight="1" x14ac:dyDescent="0.3">
      <c r="A5" s="26"/>
      <c r="B5" s="15"/>
      <c r="C5" s="15"/>
      <c r="D5" s="13"/>
      <c r="E5" s="15"/>
      <c r="F5" s="15"/>
      <c r="G5" s="15"/>
      <c r="H5" s="15"/>
    </row>
    <row r="6" spans="1:9" x14ac:dyDescent="0.3">
      <c r="A6" s="25" t="s">
        <v>12</v>
      </c>
      <c r="B6" s="3" t="s">
        <v>13</v>
      </c>
      <c r="C6" s="3" t="s">
        <v>23</v>
      </c>
      <c r="D6" s="3">
        <v>1</v>
      </c>
      <c r="E6" s="3">
        <v>2</v>
      </c>
      <c r="F6" s="3">
        <v>3</v>
      </c>
      <c r="G6" s="3">
        <v>4</v>
      </c>
      <c r="H6" s="3">
        <v>5</v>
      </c>
      <c r="I6" s="3" t="s">
        <v>14</v>
      </c>
    </row>
    <row r="7" spans="1:9" x14ac:dyDescent="0.3">
      <c r="A7" s="27">
        <v>1</v>
      </c>
      <c r="B7" s="9">
        <v>2.5</v>
      </c>
      <c r="C7" s="4">
        <f>80/87*100</f>
        <v>91.954022988505741</v>
      </c>
      <c r="D7" s="27">
        <v>2</v>
      </c>
      <c r="E7" s="27">
        <v>1</v>
      </c>
      <c r="F7" s="27">
        <v>80</v>
      </c>
      <c r="G7" s="27">
        <v>3</v>
      </c>
      <c r="H7" s="27">
        <v>1</v>
      </c>
      <c r="I7" s="2" t="s">
        <v>19</v>
      </c>
    </row>
    <row r="8" spans="1:9" x14ac:dyDescent="0.3">
      <c r="A8" s="27">
        <v>2</v>
      </c>
      <c r="B8" s="9">
        <v>2.5</v>
      </c>
      <c r="C8" s="4">
        <f>30/87*100</f>
        <v>34.482758620689658</v>
      </c>
      <c r="D8" s="27">
        <v>18</v>
      </c>
      <c r="E8" s="27">
        <v>8</v>
      </c>
      <c r="F8" s="27">
        <v>5</v>
      </c>
      <c r="G8" s="27">
        <v>26</v>
      </c>
      <c r="H8" s="27">
        <v>30</v>
      </c>
      <c r="I8" s="2" t="s">
        <v>19</v>
      </c>
    </row>
    <row r="9" spans="1:9" x14ac:dyDescent="0.3">
      <c r="A9" s="27">
        <v>3</v>
      </c>
      <c r="B9" s="9">
        <v>2.5</v>
      </c>
      <c r="C9" s="4">
        <f>59/87*100</f>
        <v>67.81609195402298</v>
      </c>
      <c r="D9" s="27">
        <v>59</v>
      </c>
      <c r="E9" s="27">
        <v>3</v>
      </c>
      <c r="F9" s="27">
        <v>3</v>
      </c>
      <c r="G9" s="27">
        <v>14</v>
      </c>
      <c r="H9" s="27">
        <v>8</v>
      </c>
      <c r="I9" s="2" t="s">
        <v>19</v>
      </c>
    </row>
    <row r="10" spans="1:9" x14ac:dyDescent="0.3">
      <c r="A10" s="27">
        <v>4</v>
      </c>
      <c r="B10" s="9">
        <v>2.5</v>
      </c>
      <c r="C10" s="4">
        <f>74/87*100</f>
        <v>85.057471264367805</v>
      </c>
      <c r="D10" s="27">
        <v>74</v>
      </c>
      <c r="E10" s="27">
        <v>7</v>
      </c>
      <c r="F10" s="27">
        <v>5</v>
      </c>
      <c r="G10" s="27">
        <v>1</v>
      </c>
      <c r="H10" s="27">
        <v>0</v>
      </c>
      <c r="I10" s="2" t="s">
        <v>19</v>
      </c>
    </row>
    <row r="11" spans="1:9" x14ac:dyDescent="0.3">
      <c r="A11" s="27">
        <v>5</v>
      </c>
      <c r="B11" s="9">
        <v>2.5</v>
      </c>
      <c r="C11" s="4">
        <f>59/87*100</f>
        <v>67.81609195402298</v>
      </c>
      <c r="D11" s="27">
        <v>1</v>
      </c>
      <c r="E11" s="27">
        <v>4</v>
      </c>
      <c r="F11" s="27">
        <v>9</v>
      </c>
      <c r="G11" s="27">
        <v>14</v>
      </c>
      <c r="H11" s="27">
        <v>59</v>
      </c>
      <c r="I11" s="2" t="s">
        <v>19</v>
      </c>
    </row>
    <row r="12" spans="1:9" x14ac:dyDescent="0.3">
      <c r="A12" s="27">
        <v>6</v>
      </c>
      <c r="B12" s="9">
        <v>2.5</v>
      </c>
      <c r="C12" s="4">
        <f>71/87*100</f>
        <v>81.609195402298852</v>
      </c>
      <c r="D12" s="27">
        <v>2</v>
      </c>
      <c r="E12" s="27">
        <v>3</v>
      </c>
      <c r="F12" s="27">
        <v>8</v>
      </c>
      <c r="G12" s="27">
        <v>3</v>
      </c>
      <c r="H12" s="27">
        <v>71</v>
      </c>
      <c r="I12" s="2" t="s">
        <v>19</v>
      </c>
    </row>
    <row r="13" spans="1:9" x14ac:dyDescent="0.3">
      <c r="A13" s="27">
        <v>7</v>
      </c>
      <c r="B13" s="9">
        <v>2.5</v>
      </c>
      <c r="C13" s="4">
        <f>63/87*100</f>
        <v>72.41379310344827</v>
      </c>
      <c r="D13" s="27">
        <v>12</v>
      </c>
      <c r="E13" s="27">
        <v>1</v>
      </c>
      <c r="F13" s="27">
        <v>63</v>
      </c>
      <c r="G13" s="27">
        <v>9</v>
      </c>
      <c r="H13" s="27">
        <v>2</v>
      </c>
      <c r="I13" s="2" t="s">
        <v>19</v>
      </c>
    </row>
    <row r="14" spans="1:9" x14ac:dyDescent="0.3">
      <c r="A14" s="27">
        <v>8</v>
      </c>
      <c r="B14" s="9">
        <v>2.5</v>
      </c>
      <c r="C14" s="4">
        <f>80/87*100</f>
        <v>91.954022988505741</v>
      </c>
      <c r="D14" s="27">
        <v>80</v>
      </c>
      <c r="E14" s="27">
        <v>3</v>
      </c>
      <c r="F14" s="27">
        <v>1</v>
      </c>
      <c r="G14" s="27">
        <v>1</v>
      </c>
      <c r="H14" s="27">
        <v>2</v>
      </c>
      <c r="I14" s="2" t="s">
        <v>19</v>
      </c>
    </row>
    <row r="15" spans="1:9" x14ac:dyDescent="0.3">
      <c r="A15" s="27">
        <v>9</v>
      </c>
      <c r="B15" s="9">
        <v>2.5</v>
      </c>
      <c r="C15" s="4">
        <f>48/87*100</f>
        <v>55.172413793103445</v>
      </c>
      <c r="D15" s="27">
        <v>48</v>
      </c>
      <c r="E15" s="27">
        <v>7</v>
      </c>
      <c r="F15" s="27">
        <v>19</v>
      </c>
      <c r="G15" s="27">
        <v>9</v>
      </c>
      <c r="H15" s="27">
        <v>4</v>
      </c>
      <c r="I15" s="2" t="s">
        <v>19</v>
      </c>
    </row>
    <row r="16" spans="1:9" x14ac:dyDescent="0.3">
      <c r="A16" s="27">
        <v>10</v>
      </c>
      <c r="B16" s="9">
        <v>2.5</v>
      </c>
      <c r="C16" s="4">
        <f>80/87*100</f>
        <v>91.954022988505741</v>
      </c>
      <c r="D16" s="27">
        <v>0</v>
      </c>
      <c r="E16" s="27">
        <v>1</v>
      </c>
      <c r="F16" s="27">
        <v>80</v>
      </c>
      <c r="G16" s="27">
        <v>1</v>
      </c>
      <c r="H16" s="27">
        <v>4</v>
      </c>
      <c r="I16" s="2" t="s">
        <v>19</v>
      </c>
    </row>
    <row r="17" spans="1:9" x14ac:dyDescent="0.3">
      <c r="A17" s="27">
        <v>11</v>
      </c>
      <c r="B17" s="9">
        <v>2.5</v>
      </c>
      <c r="C17" s="4">
        <f>58/87*100</f>
        <v>66.666666666666657</v>
      </c>
      <c r="D17" s="27">
        <v>2</v>
      </c>
      <c r="E17" s="27">
        <v>17</v>
      </c>
      <c r="F17" s="27">
        <v>58</v>
      </c>
      <c r="G17" s="27">
        <v>9</v>
      </c>
      <c r="H17" s="27">
        <v>1</v>
      </c>
      <c r="I17" s="2" t="s">
        <v>19</v>
      </c>
    </row>
    <row r="18" spans="1:9" x14ac:dyDescent="0.3">
      <c r="A18" s="27">
        <v>12</v>
      </c>
      <c r="B18" s="9">
        <v>2.5</v>
      </c>
      <c r="C18" s="4">
        <f>41/87*100</f>
        <v>47.126436781609193</v>
      </c>
      <c r="D18" s="27">
        <v>8</v>
      </c>
      <c r="E18" s="27">
        <v>41</v>
      </c>
      <c r="F18" s="27">
        <v>4</v>
      </c>
      <c r="G18" s="27">
        <v>10</v>
      </c>
      <c r="H18" s="27">
        <v>24</v>
      </c>
      <c r="I18" s="2" t="s">
        <v>19</v>
      </c>
    </row>
    <row r="19" spans="1:9" x14ac:dyDescent="0.3">
      <c r="A19" s="27">
        <v>13</v>
      </c>
      <c r="B19" s="9">
        <v>2.5</v>
      </c>
      <c r="C19" s="4">
        <f>67/87*100</f>
        <v>77.011494252873561</v>
      </c>
      <c r="D19" s="27">
        <v>1</v>
      </c>
      <c r="E19" s="27">
        <v>3</v>
      </c>
      <c r="F19" s="27">
        <v>2</v>
      </c>
      <c r="G19" s="27">
        <v>14</v>
      </c>
      <c r="H19" s="27">
        <v>67</v>
      </c>
      <c r="I19" s="2" t="s">
        <v>20</v>
      </c>
    </row>
    <row r="20" spans="1:9" x14ac:dyDescent="0.3">
      <c r="A20" s="27">
        <v>14</v>
      </c>
      <c r="B20" s="9">
        <v>2.5</v>
      </c>
      <c r="C20" s="4">
        <f>52/87*100</f>
        <v>59.770114942528743</v>
      </c>
      <c r="D20" s="27">
        <v>1</v>
      </c>
      <c r="E20" s="27">
        <v>52</v>
      </c>
      <c r="F20" s="27">
        <v>9</v>
      </c>
      <c r="G20" s="27">
        <v>22</v>
      </c>
      <c r="H20" s="27">
        <v>3</v>
      </c>
      <c r="I20" s="2" t="s">
        <v>20</v>
      </c>
    </row>
    <row r="21" spans="1:9" x14ac:dyDescent="0.3">
      <c r="A21" s="27">
        <v>15</v>
      </c>
      <c r="B21" s="9">
        <v>2.5</v>
      </c>
      <c r="C21" s="4">
        <f t="shared" ref="C21" si="0">80/87*100</f>
        <v>91.954022988505741</v>
      </c>
      <c r="D21" s="27">
        <v>1</v>
      </c>
      <c r="E21" s="27">
        <v>2</v>
      </c>
      <c r="F21" s="27">
        <v>80</v>
      </c>
      <c r="G21" s="27">
        <v>4</v>
      </c>
      <c r="H21" s="27">
        <v>0</v>
      </c>
      <c r="I21" s="2" t="s">
        <v>20</v>
      </c>
    </row>
    <row r="22" spans="1:9" x14ac:dyDescent="0.3">
      <c r="A22" s="27">
        <v>16</v>
      </c>
      <c r="B22" s="9">
        <v>2.5</v>
      </c>
      <c r="C22" s="4">
        <f>63/87*100</f>
        <v>72.41379310344827</v>
      </c>
      <c r="D22" s="27">
        <v>1</v>
      </c>
      <c r="E22" s="27">
        <v>63</v>
      </c>
      <c r="F22" s="27">
        <v>11</v>
      </c>
      <c r="G22" s="27">
        <v>8</v>
      </c>
      <c r="H22" s="27">
        <v>4</v>
      </c>
      <c r="I22" s="2" t="s">
        <v>20</v>
      </c>
    </row>
    <row r="23" spans="1:9" x14ac:dyDescent="0.3">
      <c r="A23" s="27">
        <v>17</v>
      </c>
      <c r="B23" s="9">
        <v>2.5</v>
      </c>
      <c r="C23" s="4">
        <f>58/87*100</f>
        <v>66.666666666666657</v>
      </c>
      <c r="D23" s="27">
        <v>0</v>
      </c>
      <c r="E23" s="27">
        <v>1</v>
      </c>
      <c r="F23" s="27">
        <v>8</v>
      </c>
      <c r="G23" s="27">
        <v>20</v>
      </c>
      <c r="H23" s="27">
        <v>58</v>
      </c>
      <c r="I23" s="2" t="s">
        <v>20</v>
      </c>
    </row>
    <row r="24" spans="1:9" x14ac:dyDescent="0.3">
      <c r="A24" s="20">
        <v>18</v>
      </c>
      <c r="B24" s="9">
        <v>2.5</v>
      </c>
      <c r="C24" s="4">
        <f>60/87*100</f>
        <v>68.965517241379317</v>
      </c>
      <c r="D24" s="27">
        <v>2</v>
      </c>
      <c r="E24" s="27">
        <v>18</v>
      </c>
      <c r="F24" s="27">
        <v>3</v>
      </c>
      <c r="G24" s="27">
        <v>60</v>
      </c>
      <c r="H24" s="27">
        <v>4</v>
      </c>
      <c r="I24" s="2" t="s">
        <v>20</v>
      </c>
    </row>
    <row r="25" spans="1:9" x14ac:dyDescent="0.3">
      <c r="A25" s="20">
        <v>19</v>
      </c>
      <c r="B25" s="9">
        <v>2.5</v>
      </c>
      <c r="C25" s="4">
        <f>52/87*100</f>
        <v>59.770114942528743</v>
      </c>
      <c r="D25" s="27">
        <v>15</v>
      </c>
      <c r="E25" s="27">
        <v>52</v>
      </c>
      <c r="F25" s="27">
        <v>10</v>
      </c>
      <c r="G25" s="27">
        <v>7</v>
      </c>
      <c r="H25" s="27">
        <v>3</v>
      </c>
      <c r="I25" s="2" t="s">
        <v>20</v>
      </c>
    </row>
    <row r="26" spans="1:9" x14ac:dyDescent="0.3">
      <c r="A26" s="20">
        <v>20</v>
      </c>
      <c r="B26" s="9">
        <v>2.5</v>
      </c>
      <c r="C26" s="4">
        <f>67/87*100</f>
        <v>77.011494252873561</v>
      </c>
      <c r="D26" s="27">
        <v>0</v>
      </c>
      <c r="E26" s="27">
        <v>10</v>
      </c>
      <c r="F26" s="27">
        <v>9</v>
      </c>
      <c r="G26" s="27">
        <v>1</v>
      </c>
      <c r="H26" s="27">
        <v>67</v>
      </c>
      <c r="I26" s="27" t="s">
        <v>20</v>
      </c>
    </row>
    <row r="27" spans="1:9" x14ac:dyDescent="0.3">
      <c r="A27" s="20">
        <v>21</v>
      </c>
      <c r="B27" s="9">
        <v>2.5</v>
      </c>
      <c r="C27" s="4">
        <f>54/87*100</f>
        <v>62.068965517241381</v>
      </c>
      <c r="D27" s="27">
        <v>54</v>
      </c>
      <c r="E27" s="27">
        <v>19</v>
      </c>
      <c r="F27" s="27">
        <v>3</v>
      </c>
      <c r="G27" s="27">
        <v>2</v>
      </c>
      <c r="H27" s="27">
        <v>9</v>
      </c>
      <c r="I27" s="2" t="s">
        <v>20</v>
      </c>
    </row>
    <row r="28" spans="1:9" x14ac:dyDescent="0.3">
      <c r="A28" s="20">
        <v>22</v>
      </c>
      <c r="B28" s="9">
        <v>2.5</v>
      </c>
      <c r="C28" s="4">
        <f>62/87*100</f>
        <v>71.264367816091962</v>
      </c>
      <c r="D28" s="27">
        <v>2</v>
      </c>
      <c r="E28" s="27">
        <v>62</v>
      </c>
      <c r="F28" s="27">
        <v>2</v>
      </c>
      <c r="G28" s="27">
        <v>19</v>
      </c>
      <c r="H28" s="27">
        <v>2</v>
      </c>
      <c r="I28" s="2" t="s">
        <v>20</v>
      </c>
    </row>
    <row r="29" spans="1:9" x14ac:dyDescent="0.3">
      <c r="A29" s="20">
        <v>23</v>
      </c>
      <c r="B29" s="9">
        <v>2.5</v>
      </c>
      <c r="C29" s="4">
        <f>37/87*100</f>
        <v>42.528735632183903</v>
      </c>
      <c r="D29" s="27">
        <v>37</v>
      </c>
      <c r="E29" s="27">
        <v>4</v>
      </c>
      <c r="F29" s="27">
        <v>3</v>
      </c>
      <c r="G29" s="27">
        <v>27</v>
      </c>
      <c r="H29" s="27">
        <v>16</v>
      </c>
      <c r="I29" s="4" t="s">
        <v>20</v>
      </c>
    </row>
    <row r="30" spans="1:9" x14ac:dyDescent="0.3">
      <c r="A30" s="20">
        <v>24</v>
      </c>
      <c r="B30" s="9">
        <v>2.5</v>
      </c>
      <c r="C30" s="4">
        <f>68/87*100</f>
        <v>78.160919540229884</v>
      </c>
      <c r="D30" s="27">
        <v>5</v>
      </c>
      <c r="E30" s="27">
        <v>1</v>
      </c>
      <c r="F30" s="27">
        <v>68</v>
      </c>
      <c r="G30" s="27">
        <v>8</v>
      </c>
      <c r="H30" s="27">
        <v>4</v>
      </c>
      <c r="I30" s="4" t="s">
        <v>20</v>
      </c>
    </row>
    <row r="31" spans="1:9" x14ac:dyDescent="0.3">
      <c r="A31" s="20">
        <v>25</v>
      </c>
      <c r="B31" s="9">
        <v>2.5</v>
      </c>
      <c r="C31" s="4">
        <f>67/87*100</f>
        <v>77.011494252873561</v>
      </c>
      <c r="D31" s="27">
        <v>4</v>
      </c>
      <c r="E31" s="27">
        <v>3</v>
      </c>
      <c r="F31" s="27">
        <v>4</v>
      </c>
      <c r="G31" s="27">
        <v>9</v>
      </c>
      <c r="H31" s="27">
        <v>67</v>
      </c>
      <c r="I31" s="4" t="s">
        <v>21</v>
      </c>
    </row>
    <row r="32" spans="1:9" x14ac:dyDescent="0.3">
      <c r="A32" s="20">
        <v>26</v>
      </c>
      <c r="B32" s="9">
        <v>2.5</v>
      </c>
      <c r="C32" s="4">
        <f>58/87*100</f>
        <v>66.666666666666657</v>
      </c>
      <c r="D32" s="27">
        <v>12</v>
      </c>
      <c r="E32" s="27">
        <v>58</v>
      </c>
      <c r="F32" s="27">
        <v>6</v>
      </c>
      <c r="G32" s="27">
        <v>7</v>
      </c>
      <c r="H32" s="27">
        <v>4</v>
      </c>
      <c r="I32" s="4" t="s">
        <v>21</v>
      </c>
    </row>
    <row r="33" spans="1:9" x14ac:dyDescent="0.3">
      <c r="A33" s="20">
        <v>27</v>
      </c>
      <c r="B33" s="9">
        <v>2.5</v>
      </c>
      <c r="C33" s="4">
        <f>49/87*100</f>
        <v>56.321839080459768</v>
      </c>
      <c r="D33" s="27">
        <v>5</v>
      </c>
      <c r="E33" s="27">
        <v>1</v>
      </c>
      <c r="F33" s="27">
        <v>19</v>
      </c>
      <c r="G33" s="27">
        <v>13</v>
      </c>
      <c r="H33" s="27">
        <v>49</v>
      </c>
      <c r="I33" s="2" t="s">
        <v>21</v>
      </c>
    </row>
    <row r="34" spans="1:9" x14ac:dyDescent="0.3">
      <c r="A34" s="20">
        <v>28</v>
      </c>
      <c r="B34" s="9">
        <v>2.5</v>
      </c>
      <c r="C34" s="4">
        <f>46/87*100</f>
        <v>52.873563218390807</v>
      </c>
      <c r="D34" s="27">
        <v>9</v>
      </c>
      <c r="E34" s="27">
        <v>14</v>
      </c>
      <c r="F34" s="27">
        <v>16</v>
      </c>
      <c r="G34" s="27">
        <v>2</v>
      </c>
      <c r="H34" s="27">
        <v>46</v>
      </c>
      <c r="I34" s="2" t="s">
        <v>21</v>
      </c>
    </row>
    <row r="35" spans="1:9" x14ac:dyDescent="0.3">
      <c r="A35" s="20">
        <v>29</v>
      </c>
      <c r="B35" s="9">
        <v>2.5</v>
      </c>
      <c r="C35" s="4">
        <f>59/87*100</f>
        <v>67.81609195402298</v>
      </c>
      <c r="D35" s="27">
        <v>6</v>
      </c>
      <c r="E35" s="27">
        <v>59</v>
      </c>
      <c r="F35" s="27">
        <v>4</v>
      </c>
      <c r="G35" s="27">
        <v>6</v>
      </c>
      <c r="H35" s="27">
        <v>12</v>
      </c>
      <c r="I35" s="2" t="s">
        <v>21</v>
      </c>
    </row>
    <row r="36" spans="1:9" x14ac:dyDescent="0.3">
      <c r="A36" s="20">
        <v>30</v>
      </c>
      <c r="B36" s="9">
        <v>2.5</v>
      </c>
      <c r="C36" s="4">
        <f>61/87*100</f>
        <v>70.114942528735639</v>
      </c>
      <c r="D36" s="27">
        <v>1</v>
      </c>
      <c r="E36" s="27">
        <v>61</v>
      </c>
      <c r="F36" s="27">
        <v>12</v>
      </c>
      <c r="G36" s="27">
        <v>1</v>
      </c>
      <c r="H36" s="27">
        <v>12</v>
      </c>
      <c r="I36" s="2" t="s">
        <v>21</v>
      </c>
    </row>
    <row r="37" spans="1:9" x14ac:dyDescent="0.3">
      <c r="A37" s="20">
        <v>31</v>
      </c>
      <c r="B37" s="9">
        <v>2.5</v>
      </c>
      <c r="C37" s="4">
        <f>67/87*100</f>
        <v>77.011494252873561</v>
      </c>
      <c r="D37" s="27">
        <v>3</v>
      </c>
      <c r="E37" s="27">
        <v>10</v>
      </c>
      <c r="F37" s="27">
        <v>0</v>
      </c>
      <c r="G37" s="27">
        <v>7</v>
      </c>
      <c r="H37" s="27">
        <v>67</v>
      </c>
      <c r="I37" s="2" t="s">
        <v>21</v>
      </c>
    </row>
    <row r="38" spans="1:9" x14ac:dyDescent="0.3">
      <c r="A38" s="20">
        <v>32</v>
      </c>
      <c r="B38" s="9">
        <v>2.5</v>
      </c>
      <c r="C38" s="4">
        <f>64/87*100</f>
        <v>73.563218390804593</v>
      </c>
      <c r="D38" s="27">
        <v>3</v>
      </c>
      <c r="E38" s="27">
        <v>1</v>
      </c>
      <c r="F38" s="27">
        <v>13</v>
      </c>
      <c r="G38" s="27">
        <v>6</v>
      </c>
      <c r="H38" s="27">
        <v>64</v>
      </c>
      <c r="I38" s="2" t="s">
        <v>21</v>
      </c>
    </row>
    <row r="39" spans="1:9" x14ac:dyDescent="0.3">
      <c r="A39" s="20">
        <v>33</v>
      </c>
      <c r="B39" s="9">
        <v>2.5</v>
      </c>
      <c r="C39" s="4">
        <f>64/87*100</f>
        <v>73.563218390804593</v>
      </c>
      <c r="D39" s="27">
        <v>10</v>
      </c>
      <c r="E39" s="27">
        <v>2</v>
      </c>
      <c r="F39" s="27">
        <v>6</v>
      </c>
      <c r="G39" s="27">
        <v>5</v>
      </c>
      <c r="H39" s="27">
        <v>64</v>
      </c>
      <c r="I39" s="2" t="s">
        <v>22</v>
      </c>
    </row>
    <row r="40" spans="1:9" x14ac:dyDescent="0.3">
      <c r="A40" s="20">
        <v>34</v>
      </c>
      <c r="B40" s="9">
        <v>2.5</v>
      </c>
      <c r="C40" s="4">
        <f>62/87*100</f>
        <v>71.264367816091962</v>
      </c>
      <c r="D40" s="27">
        <v>62</v>
      </c>
      <c r="E40" s="27">
        <v>6</v>
      </c>
      <c r="F40" s="27">
        <v>4</v>
      </c>
      <c r="G40" s="27">
        <v>8</v>
      </c>
      <c r="H40" s="27">
        <v>7</v>
      </c>
      <c r="I40" s="2" t="s">
        <v>22</v>
      </c>
    </row>
    <row r="41" spans="1:9" x14ac:dyDescent="0.3">
      <c r="A41" s="20">
        <v>35</v>
      </c>
      <c r="B41" s="9">
        <v>2.5</v>
      </c>
      <c r="C41" s="4">
        <f>59/87*100</f>
        <v>67.81609195402298</v>
      </c>
      <c r="D41" s="27">
        <v>2</v>
      </c>
      <c r="E41" s="27">
        <v>59</v>
      </c>
      <c r="F41" s="27">
        <v>10</v>
      </c>
      <c r="G41" s="27">
        <v>12</v>
      </c>
      <c r="H41" s="27">
        <v>4</v>
      </c>
      <c r="I41" s="2" t="s">
        <v>22</v>
      </c>
    </row>
    <row r="42" spans="1:9" x14ac:dyDescent="0.3">
      <c r="A42" s="20">
        <v>36</v>
      </c>
      <c r="B42" s="9">
        <v>2.5</v>
      </c>
      <c r="C42" s="4">
        <f>70/87*100</f>
        <v>80.459770114942529</v>
      </c>
      <c r="D42" s="27">
        <v>1</v>
      </c>
      <c r="E42" s="27">
        <v>8</v>
      </c>
      <c r="F42" s="27">
        <v>70</v>
      </c>
      <c r="G42" s="27">
        <v>2</v>
      </c>
      <c r="H42" s="27">
        <v>6</v>
      </c>
      <c r="I42" s="2" t="s">
        <v>22</v>
      </c>
    </row>
    <row r="43" spans="1:9" x14ac:dyDescent="0.3">
      <c r="A43" s="20">
        <v>37</v>
      </c>
      <c r="B43" s="9">
        <v>2.5</v>
      </c>
      <c r="C43" s="4">
        <f>51/87*100</f>
        <v>58.620689655172406</v>
      </c>
      <c r="D43" s="27">
        <v>7</v>
      </c>
      <c r="E43" s="27">
        <v>9</v>
      </c>
      <c r="F43" s="27">
        <v>15</v>
      </c>
      <c r="G43" s="27">
        <v>51</v>
      </c>
      <c r="H43" s="27">
        <v>5</v>
      </c>
      <c r="I43" s="2" t="s">
        <v>22</v>
      </c>
    </row>
    <row r="44" spans="1:9" x14ac:dyDescent="0.3">
      <c r="A44" s="20">
        <v>38</v>
      </c>
      <c r="B44" s="9">
        <v>2.5</v>
      </c>
      <c r="C44" s="4">
        <f>56/87*100</f>
        <v>64.367816091954026</v>
      </c>
      <c r="D44" s="27">
        <v>15</v>
      </c>
      <c r="E44" s="27">
        <v>7</v>
      </c>
      <c r="F44" s="27">
        <v>5</v>
      </c>
      <c r="G44" s="27">
        <v>4</v>
      </c>
      <c r="H44" s="27">
        <v>56</v>
      </c>
      <c r="I44" s="2" t="s">
        <v>22</v>
      </c>
    </row>
    <row r="45" spans="1:9" x14ac:dyDescent="0.3">
      <c r="A45" s="20">
        <v>39</v>
      </c>
      <c r="B45" s="9">
        <v>2.5</v>
      </c>
      <c r="C45" s="4">
        <f>39/87*100</f>
        <v>44.827586206896555</v>
      </c>
      <c r="D45" s="27">
        <v>22</v>
      </c>
      <c r="E45" s="27">
        <v>10</v>
      </c>
      <c r="F45" s="27">
        <v>39</v>
      </c>
      <c r="G45" s="27">
        <v>8</v>
      </c>
      <c r="H45" s="27">
        <v>8</v>
      </c>
      <c r="I45" s="4" t="s">
        <v>22</v>
      </c>
    </row>
    <row r="46" spans="1:9" x14ac:dyDescent="0.3">
      <c r="A46" s="20">
        <v>40</v>
      </c>
      <c r="B46" s="9">
        <v>2.5</v>
      </c>
      <c r="C46" s="4">
        <f>43/87*100</f>
        <v>49.425287356321839</v>
      </c>
      <c r="D46" s="27">
        <v>9</v>
      </c>
      <c r="E46" s="27">
        <v>8</v>
      </c>
      <c r="F46" s="27">
        <v>4</v>
      </c>
      <c r="G46" s="27">
        <v>43</v>
      </c>
      <c r="H46" s="27">
        <v>23</v>
      </c>
      <c r="I46" s="2" t="s">
        <v>22</v>
      </c>
    </row>
  </sheetData>
  <mergeCells count="1">
    <mergeCell ref="A2:I2"/>
  </mergeCells>
  <phoneticPr fontId="3" type="noConversion"/>
  <conditionalFormatting sqref="I26 I29:I32 I45 C7:C46">
    <cfRule type="cellIs" dxfId="1" priority="1" operator="lessThan">
      <formula>50</formula>
    </cfRule>
  </conditionalFormatting>
  <pageMargins left="0.7" right="0.7" top="0.75" bottom="0.75" header="0.3" footer="0.3"/>
  <pageSetup paperSize="9" scale="96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3FB469-E80E-4748-9A5C-71122BB80764}">
  <sheetPr>
    <pageSetUpPr fitToPage="1"/>
  </sheetPr>
  <dimension ref="A2:I46"/>
  <sheetViews>
    <sheetView showGridLines="0" workbookViewId="0">
      <selection activeCell="M24" sqref="M24"/>
    </sheetView>
  </sheetViews>
  <sheetFormatPr defaultRowHeight="16.5" x14ac:dyDescent="0.3"/>
  <cols>
    <col min="3" max="3" width="9" bestFit="1" customWidth="1"/>
  </cols>
  <sheetData>
    <row r="2" spans="1:9" ht="27.75" x14ac:dyDescent="0.3">
      <c r="A2" s="36" t="s">
        <v>38</v>
      </c>
      <c r="B2" s="36"/>
      <c r="C2" s="36"/>
      <c r="D2" s="36"/>
      <c r="E2" s="36"/>
      <c r="F2" s="36"/>
      <c r="G2" s="36"/>
      <c r="H2" s="36"/>
      <c r="I2" s="36"/>
    </row>
    <row r="3" spans="1:9" ht="7.5" customHeight="1" x14ac:dyDescent="0.3">
      <c r="A3" s="21"/>
      <c r="B3" s="21"/>
      <c r="C3" s="21"/>
      <c r="D3" s="21"/>
      <c r="E3" s="21"/>
      <c r="F3" s="21"/>
      <c r="G3" s="21"/>
      <c r="H3" s="21"/>
    </row>
    <row r="4" spans="1:9" x14ac:dyDescent="0.3">
      <c r="A4" s="3" t="s">
        <v>15</v>
      </c>
      <c r="B4" s="16" t="s">
        <v>16</v>
      </c>
      <c r="D4" s="3" t="s">
        <v>4</v>
      </c>
      <c r="E4" s="16">
        <v>145</v>
      </c>
      <c r="F4" s="3" t="s">
        <v>17</v>
      </c>
      <c r="G4" s="19">
        <v>43.1</v>
      </c>
      <c r="H4" s="3" t="s">
        <v>18</v>
      </c>
      <c r="I4" s="16">
        <v>40</v>
      </c>
    </row>
    <row r="5" spans="1:9" ht="9" customHeight="1" x14ac:dyDescent="0.3">
      <c r="A5" s="15"/>
      <c r="B5" s="15"/>
      <c r="C5" s="15"/>
      <c r="D5" s="13"/>
      <c r="E5" s="15"/>
      <c r="F5" s="15"/>
      <c r="G5" s="15"/>
      <c r="H5" s="15"/>
    </row>
    <row r="6" spans="1:9" x14ac:dyDescent="0.3">
      <c r="A6" s="3" t="s">
        <v>12</v>
      </c>
      <c r="B6" s="3" t="s">
        <v>13</v>
      </c>
      <c r="C6" s="3" t="s">
        <v>23</v>
      </c>
      <c r="D6" s="3">
        <v>1</v>
      </c>
      <c r="E6" s="3">
        <v>2</v>
      </c>
      <c r="F6" s="3">
        <v>3</v>
      </c>
      <c r="G6" s="3">
        <v>4</v>
      </c>
      <c r="H6" s="3">
        <v>5</v>
      </c>
      <c r="I6" s="3" t="s">
        <v>14</v>
      </c>
    </row>
    <row r="7" spans="1:9" x14ac:dyDescent="0.3">
      <c r="A7" s="2">
        <v>1</v>
      </c>
      <c r="B7" s="2">
        <v>2.5</v>
      </c>
      <c r="C7" s="4">
        <f>36/67*100</f>
        <v>53.731343283582092</v>
      </c>
      <c r="D7" s="2">
        <v>17</v>
      </c>
      <c r="E7" s="2">
        <v>36</v>
      </c>
      <c r="F7" s="2">
        <v>4</v>
      </c>
      <c r="G7" s="2">
        <v>3</v>
      </c>
      <c r="H7" s="2">
        <v>7</v>
      </c>
      <c r="I7" s="2" t="s">
        <v>32</v>
      </c>
    </row>
    <row r="8" spans="1:9" x14ac:dyDescent="0.3">
      <c r="A8" s="2">
        <v>2</v>
      </c>
      <c r="B8" s="2">
        <v>2.5</v>
      </c>
      <c r="C8" s="4">
        <f>38/67*100</f>
        <v>56.71641791044776</v>
      </c>
      <c r="D8" s="2">
        <v>2</v>
      </c>
      <c r="E8" s="2">
        <v>38</v>
      </c>
      <c r="F8" s="2">
        <v>8</v>
      </c>
      <c r="G8" s="2">
        <v>10</v>
      </c>
      <c r="H8" s="2">
        <v>2</v>
      </c>
      <c r="I8" s="2" t="s">
        <v>32</v>
      </c>
    </row>
    <row r="9" spans="1:9" x14ac:dyDescent="0.3">
      <c r="A9" s="2">
        <v>3</v>
      </c>
      <c r="B9" s="2">
        <v>2.5</v>
      </c>
      <c r="C9" s="4">
        <f>58/67*100</f>
        <v>86.567164179104466</v>
      </c>
      <c r="D9" s="2">
        <v>1</v>
      </c>
      <c r="E9" s="2">
        <v>2</v>
      </c>
      <c r="F9" s="2">
        <v>58</v>
      </c>
      <c r="G9" s="2">
        <v>3</v>
      </c>
      <c r="H9" s="2">
        <v>2</v>
      </c>
      <c r="I9" s="2" t="s">
        <v>32</v>
      </c>
    </row>
    <row r="10" spans="1:9" x14ac:dyDescent="0.3">
      <c r="A10" s="2">
        <v>4</v>
      </c>
      <c r="B10" s="2">
        <v>2.5</v>
      </c>
      <c r="C10" s="4">
        <f>48/67*100</f>
        <v>71.641791044776113</v>
      </c>
      <c r="D10" s="2">
        <v>5</v>
      </c>
      <c r="E10" s="2">
        <v>3</v>
      </c>
      <c r="F10" s="2">
        <v>8</v>
      </c>
      <c r="G10" s="2">
        <v>48</v>
      </c>
      <c r="H10" s="2">
        <v>0</v>
      </c>
      <c r="I10" s="2" t="s">
        <v>32</v>
      </c>
    </row>
    <row r="11" spans="1:9" x14ac:dyDescent="0.3">
      <c r="A11" s="2">
        <v>5</v>
      </c>
      <c r="B11" s="2">
        <v>2.5</v>
      </c>
      <c r="C11" s="4">
        <f>22/67*100</f>
        <v>32.835820895522389</v>
      </c>
      <c r="D11" s="2">
        <v>22</v>
      </c>
      <c r="E11" s="2">
        <v>0</v>
      </c>
      <c r="F11" s="2">
        <v>37</v>
      </c>
      <c r="G11" s="2">
        <v>1</v>
      </c>
      <c r="H11" s="2">
        <v>5</v>
      </c>
      <c r="I11" s="2" t="s">
        <v>32</v>
      </c>
    </row>
    <row r="12" spans="1:9" x14ac:dyDescent="0.3">
      <c r="A12" s="2">
        <v>6</v>
      </c>
      <c r="B12" s="2">
        <v>2.5</v>
      </c>
      <c r="C12" s="4">
        <f>19/67*100</f>
        <v>28.35820895522388</v>
      </c>
      <c r="D12" s="2">
        <v>6</v>
      </c>
      <c r="E12" s="2">
        <v>16</v>
      </c>
      <c r="F12" s="2">
        <v>2</v>
      </c>
      <c r="G12" s="2">
        <v>22</v>
      </c>
      <c r="H12" s="2">
        <v>19</v>
      </c>
      <c r="I12" s="2" t="s">
        <v>32</v>
      </c>
    </row>
    <row r="13" spans="1:9" x14ac:dyDescent="0.3">
      <c r="A13" s="2">
        <v>7</v>
      </c>
      <c r="B13" s="2">
        <v>2.5</v>
      </c>
      <c r="C13" s="4">
        <f>37/67*100</f>
        <v>55.223880597014926</v>
      </c>
      <c r="D13" s="2">
        <v>8</v>
      </c>
      <c r="E13" s="2">
        <v>5</v>
      </c>
      <c r="F13" s="2">
        <v>7</v>
      </c>
      <c r="G13" s="2">
        <v>8</v>
      </c>
      <c r="H13" s="2">
        <v>37</v>
      </c>
      <c r="I13" s="2" t="s">
        <v>32</v>
      </c>
    </row>
    <row r="14" spans="1:9" x14ac:dyDescent="0.3">
      <c r="A14" s="2">
        <v>8</v>
      </c>
      <c r="B14" s="2">
        <v>2.5</v>
      </c>
      <c r="C14" s="4">
        <f>21/67*100</f>
        <v>31.343283582089555</v>
      </c>
      <c r="D14" s="2">
        <v>3</v>
      </c>
      <c r="E14" s="2">
        <v>17</v>
      </c>
      <c r="F14" s="2">
        <v>10</v>
      </c>
      <c r="G14" s="2">
        <v>14</v>
      </c>
      <c r="H14" s="2">
        <v>21</v>
      </c>
      <c r="I14" s="2" t="s">
        <v>32</v>
      </c>
    </row>
    <row r="15" spans="1:9" x14ac:dyDescent="0.3">
      <c r="A15" s="2">
        <v>9</v>
      </c>
      <c r="B15" s="2">
        <v>2.5</v>
      </c>
      <c r="C15" s="4">
        <f>27/67*100</f>
        <v>40.298507462686565</v>
      </c>
      <c r="D15" s="2">
        <v>27</v>
      </c>
      <c r="E15" s="2">
        <v>5</v>
      </c>
      <c r="F15" s="2">
        <v>5</v>
      </c>
      <c r="G15" s="2">
        <v>6</v>
      </c>
      <c r="H15" s="2">
        <v>22</v>
      </c>
      <c r="I15" s="2" t="s">
        <v>32</v>
      </c>
    </row>
    <row r="16" spans="1:9" x14ac:dyDescent="0.3">
      <c r="A16" s="2">
        <v>10</v>
      </c>
      <c r="B16" s="2">
        <v>2.5</v>
      </c>
      <c r="C16" s="4">
        <f>40/67*100</f>
        <v>59.701492537313428</v>
      </c>
      <c r="D16" s="2">
        <v>13</v>
      </c>
      <c r="E16" s="2">
        <v>3</v>
      </c>
      <c r="F16" s="2">
        <v>9</v>
      </c>
      <c r="G16" s="2">
        <v>40</v>
      </c>
      <c r="H16" s="2">
        <v>0</v>
      </c>
      <c r="I16" s="2" t="s">
        <v>32</v>
      </c>
    </row>
    <row r="17" spans="1:9" x14ac:dyDescent="0.3">
      <c r="A17" s="2">
        <v>11</v>
      </c>
      <c r="B17" s="2">
        <v>2.5</v>
      </c>
      <c r="C17" s="4">
        <f>25/67*100</f>
        <v>37.313432835820898</v>
      </c>
      <c r="D17" s="2">
        <v>8</v>
      </c>
      <c r="E17" s="2">
        <v>25</v>
      </c>
      <c r="F17" s="2">
        <v>18</v>
      </c>
      <c r="G17" s="2">
        <v>8</v>
      </c>
      <c r="H17" s="2">
        <v>8</v>
      </c>
      <c r="I17" s="2" t="s">
        <v>33</v>
      </c>
    </row>
    <row r="18" spans="1:9" x14ac:dyDescent="0.3">
      <c r="A18" s="2">
        <v>12</v>
      </c>
      <c r="B18" s="2">
        <v>2.5</v>
      </c>
      <c r="C18" s="4">
        <f>19/67*100</f>
        <v>28.35820895522388</v>
      </c>
      <c r="D18" s="2">
        <v>0</v>
      </c>
      <c r="E18" s="2">
        <v>1</v>
      </c>
      <c r="F18" s="2">
        <v>18</v>
      </c>
      <c r="G18" s="2">
        <v>29</v>
      </c>
      <c r="H18" s="2">
        <v>19</v>
      </c>
      <c r="I18" s="2" t="s">
        <v>33</v>
      </c>
    </row>
    <row r="19" spans="1:9" x14ac:dyDescent="0.3">
      <c r="A19" s="2">
        <v>13</v>
      </c>
      <c r="B19" s="2">
        <v>2.5</v>
      </c>
      <c r="C19" s="4">
        <f>25/67*100</f>
        <v>37.313432835820898</v>
      </c>
      <c r="D19" s="2">
        <v>11</v>
      </c>
      <c r="E19" s="2">
        <v>14</v>
      </c>
      <c r="F19" s="2">
        <v>7</v>
      </c>
      <c r="G19" s="2">
        <v>25</v>
      </c>
      <c r="H19" s="2">
        <v>9</v>
      </c>
      <c r="I19" s="2" t="s">
        <v>33</v>
      </c>
    </row>
    <row r="20" spans="1:9" x14ac:dyDescent="0.3">
      <c r="A20" s="2">
        <v>14</v>
      </c>
      <c r="B20" s="2">
        <v>2.5</v>
      </c>
      <c r="C20" s="4">
        <f>34/67*100</f>
        <v>50.746268656716417</v>
      </c>
      <c r="D20" s="2">
        <v>6</v>
      </c>
      <c r="E20" s="2">
        <v>10</v>
      </c>
      <c r="F20" s="2">
        <v>8</v>
      </c>
      <c r="G20" s="2">
        <v>9</v>
      </c>
      <c r="H20" s="2">
        <v>34</v>
      </c>
      <c r="I20" s="2" t="s">
        <v>33</v>
      </c>
    </row>
    <row r="21" spans="1:9" x14ac:dyDescent="0.3">
      <c r="A21" s="2">
        <v>15</v>
      </c>
      <c r="B21" s="2">
        <v>2.5</v>
      </c>
      <c r="C21" s="4">
        <f>8/67*100</f>
        <v>11.940298507462686</v>
      </c>
      <c r="D21" s="2">
        <v>33</v>
      </c>
      <c r="E21" s="2">
        <v>9</v>
      </c>
      <c r="F21" s="2">
        <v>11</v>
      </c>
      <c r="G21" s="2">
        <v>8</v>
      </c>
      <c r="H21" s="2">
        <v>6</v>
      </c>
      <c r="I21" s="2" t="s">
        <v>33</v>
      </c>
    </row>
    <row r="22" spans="1:9" x14ac:dyDescent="0.3">
      <c r="A22" s="2">
        <v>16</v>
      </c>
      <c r="B22" s="2">
        <v>2.5</v>
      </c>
      <c r="C22" s="4">
        <f>35/67*100</f>
        <v>52.238805970149251</v>
      </c>
      <c r="D22" s="2">
        <v>4</v>
      </c>
      <c r="E22" s="2">
        <v>10</v>
      </c>
      <c r="F22" s="2">
        <v>35</v>
      </c>
      <c r="G22" s="2">
        <v>9</v>
      </c>
      <c r="H22" s="2">
        <v>8</v>
      </c>
      <c r="I22" s="2" t="s">
        <v>33</v>
      </c>
    </row>
    <row r="23" spans="1:9" x14ac:dyDescent="0.3">
      <c r="A23" s="2">
        <v>17</v>
      </c>
      <c r="B23" s="2">
        <v>2.5</v>
      </c>
      <c r="C23" s="4">
        <f>22/67*100</f>
        <v>32.835820895522389</v>
      </c>
      <c r="D23" s="2">
        <v>6</v>
      </c>
      <c r="E23" s="2">
        <v>22</v>
      </c>
      <c r="F23" s="2">
        <v>13</v>
      </c>
      <c r="G23" s="2">
        <v>21</v>
      </c>
      <c r="H23" s="2">
        <v>3</v>
      </c>
      <c r="I23" s="2" t="s">
        <v>33</v>
      </c>
    </row>
    <row r="24" spans="1:9" x14ac:dyDescent="0.3">
      <c r="A24" s="2">
        <v>18</v>
      </c>
      <c r="B24" s="2">
        <v>2.5</v>
      </c>
      <c r="C24" s="4">
        <f>30/67*100</f>
        <v>44.776119402985074</v>
      </c>
      <c r="D24" s="2">
        <v>13</v>
      </c>
      <c r="E24" s="2">
        <v>7</v>
      </c>
      <c r="F24" s="2">
        <v>30</v>
      </c>
      <c r="G24" s="2">
        <v>9</v>
      </c>
      <c r="H24" s="2">
        <v>4</v>
      </c>
      <c r="I24" s="2" t="s">
        <v>33</v>
      </c>
    </row>
    <row r="25" spans="1:9" x14ac:dyDescent="0.3">
      <c r="A25" s="2">
        <v>19</v>
      </c>
      <c r="B25" s="2">
        <v>2.5</v>
      </c>
      <c r="C25" s="4">
        <f>8/67*100</f>
        <v>11.940298507462686</v>
      </c>
      <c r="D25" s="2">
        <v>6</v>
      </c>
      <c r="E25" s="2">
        <v>8</v>
      </c>
      <c r="F25" s="2">
        <v>29</v>
      </c>
      <c r="G25" s="2">
        <v>11</v>
      </c>
      <c r="H25" s="2">
        <v>9</v>
      </c>
      <c r="I25" s="2" t="s">
        <v>33</v>
      </c>
    </row>
    <row r="26" spans="1:9" x14ac:dyDescent="0.3">
      <c r="A26" s="2">
        <v>20</v>
      </c>
      <c r="B26" s="2">
        <v>2.5</v>
      </c>
      <c r="C26" s="4">
        <f>23/67*100</f>
        <v>34.328358208955223</v>
      </c>
      <c r="D26" s="2">
        <v>4</v>
      </c>
      <c r="E26" s="2">
        <v>14</v>
      </c>
      <c r="F26" s="2">
        <v>20</v>
      </c>
      <c r="G26" s="2">
        <v>23</v>
      </c>
      <c r="H26" s="2">
        <v>4</v>
      </c>
      <c r="I26" s="2" t="s">
        <v>33</v>
      </c>
    </row>
    <row r="27" spans="1:9" x14ac:dyDescent="0.3">
      <c r="A27" s="2">
        <v>21</v>
      </c>
      <c r="B27" s="2">
        <v>2.5</v>
      </c>
      <c r="C27" s="4">
        <f>4/67*100</f>
        <v>5.9701492537313428</v>
      </c>
      <c r="D27" s="2">
        <v>4</v>
      </c>
      <c r="E27" s="2">
        <v>7</v>
      </c>
      <c r="F27" s="2">
        <v>11</v>
      </c>
      <c r="G27" s="2">
        <v>17</v>
      </c>
      <c r="H27" s="2">
        <v>28</v>
      </c>
      <c r="I27" s="2" t="s">
        <v>34</v>
      </c>
    </row>
    <row r="28" spans="1:9" x14ac:dyDescent="0.3">
      <c r="A28" s="2">
        <v>22</v>
      </c>
      <c r="B28" s="2">
        <v>2.5</v>
      </c>
      <c r="C28" s="4">
        <f>20/67*100</f>
        <v>29.850746268656714</v>
      </c>
      <c r="D28" s="2">
        <v>2</v>
      </c>
      <c r="E28" s="2">
        <v>2</v>
      </c>
      <c r="F28" s="2">
        <v>20</v>
      </c>
      <c r="G28" s="2">
        <v>14</v>
      </c>
      <c r="H28" s="2">
        <v>29</v>
      </c>
      <c r="I28" s="2" t="s">
        <v>34</v>
      </c>
    </row>
    <row r="29" spans="1:9" x14ac:dyDescent="0.3">
      <c r="A29" s="2">
        <v>23</v>
      </c>
      <c r="B29" s="2">
        <v>2.5</v>
      </c>
      <c r="C29" s="4">
        <f>33/67*100</f>
        <v>49.253731343283583</v>
      </c>
      <c r="D29" s="2">
        <v>4</v>
      </c>
      <c r="E29" s="2">
        <v>33</v>
      </c>
      <c r="F29" s="2">
        <v>9</v>
      </c>
      <c r="G29" s="2">
        <v>14</v>
      </c>
      <c r="H29" s="2">
        <v>6</v>
      </c>
      <c r="I29" s="2" t="s">
        <v>34</v>
      </c>
    </row>
    <row r="30" spans="1:9" x14ac:dyDescent="0.3">
      <c r="A30" s="2">
        <v>24</v>
      </c>
      <c r="B30" s="2">
        <v>2.5</v>
      </c>
      <c r="C30" s="4">
        <f>18/67*100</f>
        <v>26.865671641791046</v>
      </c>
      <c r="D30" s="2">
        <v>19</v>
      </c>
      <c r="E30" s="2">
        <v>4</v>
      </c>
      <c r="F30" s="2">
        <v>23</v>
      </c>
      <c r="G30" s="2">
        <v>18</v>
      </c>
      <c r="H30" s="2">
        <v>2</v>
      </c>
      <c r="I30" s="2" t="s">
        <v>34</v>
      </c>
    </row>
    <row r="31" spans="1:9" x14ac:dyDescent="0.3">
      <c r="A31" s="2">
        <v>25</v>
      </c>
      <c r="B31" s="2">
        <v>2.5</v>
      </c>
      <c r="C31" s="4">
        <f>30/67*100</f>
        <v>44.776119402985074</v>
      </c>
      <c r="D31" s="2">
        <v>23</v>
      </c>
      <c r="E31" s="2">
        <v>30</v>
      </c>
      <c r="F31" s="2">
        <v>5</v>
      </c>
      <c r="G31" s="2">
        <v>2</v>
      </c>
      <c r="H31" s="2">
        <v>6</v>
      </c>
      <c r="I31" s="2" t="s">
        <v>34</v>
      </c>
    </row>
    <row r="32" spans="1:9" x14ac:dyDescent="0.3">
      <c r="A32" s="2">
        <v>26</v>
      </c>
      <c r="B32" s="2">
        <v>2.5</v>
      </c>
      <c r="C32" s="4">
        <f>22/67*100</f>
        <v>32.835820895522389</v>
      </c>
      <c r="D32" s="2">
        <v>4</v>
      </c>
      <c r="E32" s="2">
        <v>17</v>
      </c>
      <c r="F32" s="2">
        <v>9</v>
      </c>
      <c r="G32" s="2">
        <v>22</v>
      </c>
      <c r="H32" s="2">
        <v>14</v>
      </c>
      <c r="I32" s="2" t="s">
        <v>34</v>
      </c>
    </row>
    <row r="33" spans="1:9" x14ac:dyDescent="0.3">
      <c r="A33" s="2">
        <v>27</v>
      </c>
      <c r="B33" s="2">
        <v>2.5</v>
      </c>
      <c r="C33" s="4">
        <f>6/67*100</f>
        <v>8.9552238805970141</v>
      </c>
      <c r="D33" s="2">
        <v>6</v>
      </c>
      <c r="E33" s="2">
        <v>7</v>
      </c>
      <c r="F33" s="2">
        <v>7</v>
      </c>
      <c r="G33" s="2">
        <v>33</v>
      </c>
      <c r="H33" s="2">
        <v>14</v>
      </c>
      <c r="I33" s="2" t="s">
        <v>34</v>
      </c>
    </row>
    <row r="34" spans="1:9" x14ac:dyDescent="0.3">
      <c r="A34" s="2">
        <v>28</v>
      </c>
      <c r="B34" s="2">
        <v>2.5</v>
      </c>
      <c r="C34" s="4">
        <f>38/67*100</f>
        <v>56.71641791044776</v>
      </c>
      <c r="D34" s="2">
        <v>5</v>
      </c>
      <c r="E34" s="2">
        <v>38</v>
      </c>
      <c r="F34" s="2">
        <v>5</v>
      </c>
      <c r="G34" s="2">
        <v>14</v>
      </c>
      <c r="H34" s="2">
        <v>4</v>
      </c>
      <c r="I34" s="2" t="s">
        <v>34</v>
      </c>
    </row>
    <row r="35" spans="1:9" x14ac:dyDescent="0.3">
      <c r="A35" s="2">
        <v>29</v>
      </c>
      <c r="B35" s="2">
        <v>2.5</v>
      </c>
      <c r="C35" s="4">
        <f>19/67*100</f>
        <v>28.35820895522388</v>
      </c>
      <c r="D35" s="2">
        <v>26</v>
      </c>
      <c r="E35" s="2">
        <v>6</v>
      </c>
      <c r="F35" s="2">
        <v>13</v>
      </c>
      <c r="G35" s="2">
        <v>19</v>
      </c>
      <c r="H35" s="2">
        <v>2</v>
      </c>
      <c r="I35" s="2" t="s">
        <v>34</v>
      </c>
    </row>
    <row r="36" spans="1:9" x14ac:dyDescent="0.3">
      <c r="A36" s="2">
        <v>30</v>
      </c>
      <c r="B36" s="2">
        <v>2.5</v>
      </c>
      <c r="C36" s="4">
        <f>46/67*100</f>
        <v>68.656716417910445</v>
      </c>
      <c r="D36" s="2">
        <v>0</v>
      </c>
      <c r="E36" s="2">
        <v>3</v>
      </c>
      <c r="F36" s="2">
        <v>46</v>
      </c>
      <c r="G36" s="2">
        <v>8</v>
      </c>
      <c r="H36" s="2">
        <v>9</v>
      </c>
      <c r="I36" s="2" t="s">
        <v>34</v>
      </c>
    </row>
    <row r="37" spans="1:9" x14ac:dyDescent="0.3">
      <c r="A37" s="2">
        <v>31</v>
      </c>
      <c r="B37" s="2">
        <v>2.5</v>
      </c>
      <c r="C37" s="4">
        <f>32/67*100</f>
        <v>47.761194029850742</v>
      </c>
      <c r="D37" s="2">
        <v>7</v>
      </c>
      <c r="E37" s="2">
        <v>9</v>
      </c>
      <c r="F37" s="2">
        <v>14</v>
      </c>
      <c r="G37" s="2">
        <v>4</v>
      </c>
      <c r="H37" s="2">
        <v>32</v>
      </c>
      <c r="I37" s="2" t="s">
        <v>35</v>
      </c>
    </row>
    <row r="38" spans="1:9" x14ac:dyDescent="0.3">
      <c r="A38" s="2">
        <v>32</v>
      </c>
      <c r="B38" s="2">
        <v>2.5</v>
      </c>
      <c r="C38" s="4">
        <f>41/67*100</f>
        <v>61.194029850746269</v>
      </c>
      <c r="D38" s="2">
        <v>4</v>
      </c>
      <c r="E38" s="2">
        <v>16</v>
      </c>
      <c r="F38" s="2">
        <v>41</v>
      </c>
      <c r="G38" s="2">
        <v>4</v>
      </c>
      <c r="H38" s="2">
        <v>2</v>
      </c>
      <c r="I38" s="2" t="s">
        <v>35</v>
      </c>
    </row>
    <row r="39" spans="1:9" x14ac:dyDescent="0.3">
      <c r="A39" s="2">
        <v>33</v>
      </c>
      <c r="B39" s="2">
        <v>2.5</v>
      </c>
      <c r="C39" s="4">
        <f>50/67*100</f>
        <v>74.626865671641795</v>
      </c>
      <c r="D39" s="2">
        <v>2</v>
      </c>
      <c r="E39" s="2">
        <v>50</v>
      </c>
      <c r="F39" s="2">
        <v>8</v>
      </c>
      <c r="G39" s="2">
        <v>4</v>
      </c>
      <c r="H39" s="2">
        <v>3</v>
      </c>
      <c r="I39" s="2" t="s">
        <v>35</v>
      </c>
    </row>
    <row r="40" spans="1:9" x14ac:dyDescent="0.3">
      <c r="A40" s="2">
        <v>34</v>
      </c>
      <c r="B40" s="2">
        <v>2.5</v>
      </c>
      <c r="C40" s="4">
        <f>32/67*100</f>
        <v>47.761194029850742</v>
      </c>
      <c r="D40" s="2">
        <v>6</v>
      </c>
      <c r="E40" s="2">
        <v>10</v>
      </c>
      <c r="F40" s="2">
        <v>11</v>
      </c>
      <c r="G40" s="2">
        <v>32</v>
      </c>
      <c r="H40" s="2">
        <v>6</v>
      </c>
      <c r="I40" s="2" t="s">
        <v>35</v>
      </c>
    </row>
    <row r="41" spans="1:9" x14ac:dyDescent="0.3">
      <c r="A41" s="2">
        <v>35</v>
      </c>
      <c r="B41" s="2">
        <v>2.5</v>
      </c>
      <c r="C41" s="4">
        <f>18/67*100</f>
        <v>26.865671641791046</v>
      </c>
      <c r="D41" s="2">
        <v>18</v>
      </c>
      <c r="E41" s="2">
        <v>6</v>
      </c>
      <c r="F41" s="2">
        <v>11</v>
      </c>
      <c r="G41" s="2">
        <v>4</v>
      </c>
      <c r="H41" s="2">
        <v>27</v>
      </c>
      <c r="I41" s="2" t="s">
        <v>35</v>
      </c>
    </row>
    <row r="42" spans="1:9" x14ac:dyDescent="0.3">
      <c r="A42" s="2">
        <v>36</v>
      </c>
      <c r="B42" s="2">
        <v>2.5</v>
      </c>
      <c r="C42" s="4">
        <f>33/67*100</f>
        <v>49.253731343283583</v>
      </c>
      <c r="D42" s="2">
        <v>13</v>
      </c>
      <c r="E42" s="2">
        <v>11</v>
      </c>
      <c r="F42" s="2">
        <v>5</v>
      </c>
      <c r="G42" s="2">
        <v>4</v>
      </c>
      <c r="H42" s="2">
        <v>33</v>
      </c>
      <c r="I42" s="2" t="s">
        <v>35</v>
      </c>
    </row>
    <row r="43" spans="1:9" x14ac:dyDescent="0.3">
      <c r="A43" s="2">
        <v>37</v>
      </c>
      <c r="B43" s="2">
        <v>2.5</v>
      </c>
      <c r="C43" s="4">
        <f>34/67*100</f>
        <v>50.746268656716417</v>
      </c>
      <c r="D43" s="2">
        <v>1</v>
      </c>
      <c r="E43" s="2">
        <v>3</v>
      </c>
      <c r="F43" s="2">
        <v>11</v>
      </c>
      <c r="G43" s="2">
        <v>17</v>
      </c>
      <c r="H43" s="2">
        <v>34</v>
      </c>
      <c r="I43" s="2" t="s">
        <v>35</v>
      </c>
    </row>
    <row r="44" spans="1:9" x14ac:dyDescent="0.3">
      <c r="A44" s="2">
        <v>38</v>
      </c>
      <c r="B44" s="2">
        <v>2.5</v>
      </c>
      <c r="C44" s="4">
        <f>22/67*100</f>
        <v>32.835820895522389</v>
      </c>
      <c r="D44" s="2">
        <v>2</v>
      </c>
      <c r="E44" s="2">
        <v>6</v>
      </c>
      <c r="F44" s="2">
        <v>22</v>
      </c>
      <c r="G44" s="2">
        <v>22</v>
      </c>
      <c r="H44" s="2">
        <v>13</v>
      </c>
      <c r="I44" s="2" t="s">
        <v>35</v>
      </c>
    </row>
    <row r="45" spans="1:9" x14ac:dyDescent="0.3">
      <c r="A45" s="2">
        <v>39</v>
      </c>
      <c r="B45" s="2">
        <v>2.5</v>
      </c>
      <c r="C45" s="4">
        <f>38/67*100</f>
        <v>56.71641791044776</v>
      </c>
      <c r="D45" s="2">
        <v>11</v>
      </c>
      <c r="E45" s="2">
        <v>38</v>
      </c>
      <c r="F45" s="2">
        <v>8</v>
      </c>
      <c r="G45" s="2">
        <v>2</v>
      </c>
      <c r="H45" s="2">
        <v>6</v>
      </c>
      <c r="I45" s="2" t="s">
        <v>35</v>
      </c>
    </row>
    <row r="46" spans="1:9" x14ac:dyDescent="0.3">
      <c r="A46" s="2">
        <v>40</v>
      </c>
      <c r="B46" s="2">
        <v>2.5</v>
      </c>
      <c r="C46" s="4">
        <f>55/67*100</f>
        <v>82.089552238805979</v>
      </c>
      <c r="D46" s="2">
        <v>3</v>
      </c>
      <c r="E46" s="2">
        <v>5</v>
      </c>
      <c r="F46" s="2">
        <v>1</v>
      </c>
      <c r="G46" s="2">
        <v>55</v>
      </c>
      <c r="H46" s="2">
        <v>2</v>
      </c>
      <c r="I46" s="2" t="s">
        <v>35</v>
      </c>
    </row>
  </sheetData>
  <mergeCells count="1">
    <mergeCell ref="A2:I2"/>
  </mergeCells>
  <phoneticPr fontId="1" type="noConversion"/>
  <conditionalFormatting sqref="C7:C46">
    <cfRule type="cellIs" dxfId="0" priority="1" operator="lessThan">
      <formula>50.1</formula>
    </cfRule>
  </conditionalFormatting>
  <pageMargins left="0.7" right="0.7" top="0.75" bottom="0.75" header="0.3" footer="0.3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7</vt:i4>
      </vt:variant>
    </vt:vector>
  </HeadingPairs>
  <TitlesOfParts>
    <vt:vector size="7" baseType="lpstr">
      <vt:lpstr>전체통계표</vt:lpstr>
      <vt:lpstr>산업재산권법통계표</vt:lpstr>
      <vt:lpstr>민법통계표</vt:lpstr>
      <vt:lpstr>자연과학통계표</vt:lpstr>
      <vt:lpstr>문항분석표(산업재산권법)</vt:lpstr>
      <vt:lpstr>문항분석표(민법개론)</vt:lpstr>
      <vt:lpstr>문항분석표(자연과학개론)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paten</dc:creator>
  <cp:lastModifiedBy>HOME</cp:lastModifiedBy>
  <cp:lastPrinted>2022-11-04T11:43:55Z</cp:lastPrinted>
  <dcterms:created xsi:type="dcterms:W3CDTF">2022-06-27T08:52:48Z</dcterms:created>
  <dcterms:modified xsi:type="dcterms:W3CDTF">2022-11-04T11:43:58Z</dcterms:modified>
</cp:coreProperties>
</file>