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업무폴더\모의고사\61회대비모의고사\6월\점수통계표\"/>
    </mc:Choice>
  </mc:AlternateContent>
  <xr:revisionPtr revIDLastSave="0" documentId="13_ncr:1_{6DBC340C-5A2C-4AE5-9ED7-CF36FFA1F09D}" xr6:coauthVersionLast="47" xr6:coauthVersionMax="47" xr10:uidLastSave="{00000000-0000-0000-0000-000000000000}"/>
  <bookViews>
    <workbookView xWindow="-120" yWindow="-120" windowWidth="38640" windowHeight="21240" activeTab="4" xr2:uid="{8285149A-4ECC-412F-AB7E-11852A5A0DCD}"/>
  </bookViews>
  <sheets>
    <sheet name="전체통계표" sheetId="7" r:id="rId1"/>
    <sheet name="산업재산권법통계표" sheetId="5" r:id="rId2"/>
    <sheet name="민법통계표" sheetId="2" r:id="rId3"/>
    <sheet name="문항분석표(산업재산권법)" sheetId="4" r:id="rId4"/>
    <sheet name="문항분석표(민법개론)" sheetId="3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8" i="2" l="1"/>
  <c r="O48" i="5"/>
  <c r="Q52" i="7"/>
  <c r="C46" i="4" l="1"/>
  <c r="C45" i="4"/>
  <c r="C44" i="4"/>
  <c r="C43" i="4"/>
  <c r="C42" i="4"/>
  <c r="C40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O36" i="2" l="1"/>
  <c r="O12" i="2"/>
  <c r="O14" i="2"/>
  <c r="O38" i="2"/>
  <c r="O39" i="5"/>
  <c r="O37" i="2"/>
  <c r="O13" i="2"/>
  <c r="O10" i="2"/>
  <c r="O9" i="2"/>
  <c r="O8" i="2"/>
  <c r="O32" i="2"/>
  <c r="O6" i="2"/>
  <c r="O45" i="2"/>
  <c r="O7" i="2"/>
  <c r="O28" i="2"/>
  <c r="O27" i="2"/>
  <c r="O26" i="2"/>
  <c r="O25" i="2"/>
  <c r="O31" i="2"/>
  <c r="O30" i="2"/>
  <c r="O24" i="2"/>
  <c r="O33" i="2"/>
  <c r="O29" i="2"/>
  <c r="O23" i="2"/>
  <c r="O34" i="2"/>
  <c r="O21" i="2"/>
  <c r="O35" i="2"/>
  <c r="O22" i="2"/>
  <c r="O20" i="2"/>
  <c r="O11" i="2"/>
  <c r="O43" i="2"/>
  <c r="O5" i="2"/>
  <c r="P5" i="2" s="1"/>
  <c r="O44" i="2"/>
  <c r="O19" i="2"/>
  <c r="O42" i="2"/>
  <c r="O18" i="2"/>
  <c r="O16" i="2"/>
  <c r="O17" i="2"/>
  <c r="O39" i="2"/>
  <c r="O15" i="2"/>
  <c r="O41" i="2"/>
  <c r="O40" i="2"/>
  <c r="O14" i="5"/>
  <c r="O16" i="5"/>
  <c r="O38" i="5"/>
  <c r="O15" i="5"/>
  <c r="O13" i="5"/>
  <c r="O36" i="5"/>
  <c r="O12" i="5"/>
  <c r="O37" i="5"/>
  <c r="O35" i="5"/>
  <c r="O11" i="5"/>
  <c r="O34" i="5"/>
  <c r="O10" i="5"/>
  <c r="O33" i="5"/>
  <c r="O9" i="5"/>
  <c r="O32" i="5"/>
  <c r="O8" i="5"/>
  <c r="O7" i="5"/>
  <c r="O30" i="5"/>
  <c r="O6" i="5"/>
  <c r="O29" i="5"/>
  <c r="O45" i="5"/>
  <c r="O28" i="5"/>
  <c r="O31" i="5"/>
  <c r="O27" i="5"/>
  <c r="O26" i="5"/>
  <c r="O25" i="5"/>
  <c r="O24" i="5"/>
  <c r="O23" i="5"/>
  <c r="O22" i="5"/>
  <c r="O5" i="5"/>
  <c r="P5" i="5" s="1"/>
  <c r="O21" i="5"/>
  <c r="O20" i="5"/>
  <c r="O43" i="5"/>
  <c r="O19" i="5"/>
  <c r="O42" i="5"/>
  <c r="O18" i="5"/>
  <c r="O44" i="5"/>
  <c r="O41" i="5"/>
  <c r="O17" i="5"/>
  <c r="O40" i="5"/>
  <c r="Q17" i="7" l="1"/>
  <c r="Q40" i="7"/>
  <c r="Q16" i="7"/>
  <c r="Q41" i="7"/>
  <c r="Q29" i="7"/>
  <c r="Q23" i="7"/>
  <c r="Q6" i="7"/>
  <c r="Q39" i="7"/>
  <c r="Q15" i="7"/>
  <c r="Q38" i="7"/>
  <c r="Q14" i="7"/>
  <c r="Q27" i="7"/>
  <c r="Q37" i="7"/>
  <c r="Q26" i="7"/>
  <c r="Q13" i="7"/>
  <c r="Q25" i="7"/>
  <c r="Q36" i="7"/>
  <c r="Q12" i="7"/>
  <c r="Q47" i="7"/>
  <c r="Q35" i="7"/>
  <c r="Q11" i="7"/>
  <c r="Q34" i="7"/>
  <c r="Q10" i="7"/>
  <c r="Q33" i="7"/>
  <c r="Q9" i="7"/>
  <c r="Q44" i="7"/>
  <c r="Q32" i="7"/>
  <c r="Q46" i="7"/>
  <c r="Q20" i="7"/>
  <c r="Q8" i="7"/>
  <c r="Q24" i="7"/>
  <c r="Q22" i="7"/>
  <c r="Q21" i="7"/>
  <c r="Q43" i="7"/>
  <c r="Q31" i="7"/>
  <c r="Q45" i="7"/>
  <c r="Q19" i="7"/>
  <c r="Q7" i="7"/>
  <c r="Q28" i="7"/>
  <c r="Q42" i="7"/>
  <c r="Q30" i="7"/>
  <c r="Q18" i="7"/>
  <c r="Q5" i="7"/>
  <c r="P6" i="2"/>
  <c r="P6" i="5"/>
  <c r="P7" i="5" s="1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37" i="5" s="1"/>
  <c r="P38" i="5" s="1"/>
  <c r="P39" i="5" s="1"/>
  <c r="P40" i="5" s="1"/>
  <c r="P41" i="5" s="1"/>
  <c r="P42" i="5" s="1"/>
  <c r="P43" i="5" s="1"/>
  <c r="P44" i="5" s="1"/>
  <c r="P45" i="5" s="1"/>
  <c r="Q51" i="7" l="1"/>
  <c r="R5" i="7"/>
  <c r="R6" i="7" l="1"/>
  <c r="R7" i="7" s="1"/>
  <c r="R8" i="7" s="1"/>
  <c r="R9" i="7" s="1"/>
  <c r="R10" i="7" s="1"/>
  <c r="R11" i="7" s="1"/>
  <c r="R12" i="7" s="1"/>
  <c r="R13" i="7" s="1"/>
  <c r="R14" i="7" s="1"/>
  <c r="R15" i="7" s="1"/>
  <c r="R16" i="7" s="1"/>
  <c r="R17" i="7" s="1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R40" i="7" s="1"/>
  <c r="R41" i="7" s="1"/>
  <c r="R42" i="7" s="1"/>
  <c r="R43" i="7" s="1"/>
  <c r="R44" i="7" s="1"/>
  <c r="R45" i="7" s="1"/>
  <c r="R46" i="7" s="1"/>
  <c r="R47" i="7" s="1"/>
  <c r="P7" i="2" l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</calcChain>
</file>

<file path=xl/sharedStrings.xml><?xml version="1.0" encoding="utf-8"?>
<sst xmlns="http://schemas.openxmlformats.org/spreadsheetml/2006/main" count="828" uniqueCount="267">
  <si>
    <t>점</t>
    <phoneticPr fontId="3" type="noConversion"/>
  </si>
  <si>
    <t>최고점수</t>
    <phoneticPr fontId="3" type="noConversion"/>
  </si>
  <si>
    <t>평균점수</t>
    <phoneticPr fontId="3" type="noConversion"/>
  </si>
  <si>
    <t>명</t>
    <phoneticPr fontId="3" type="noConversion"/>
  </si>
  <si>
    <t>응시인원</t>
    <phoneticPr fontId="3" type="noConversion"/>
  </si>
  <si>
    <t>석차</t>
    <phoneticPr fontId="7" type="noConversion"/>
  </si>
  <si>
    <t>인원</t>
    <phoneticPr fontId="1" type="noConversion"/>
  </si>
  <si>
    <t xml:space="preserve">점수 </t>
    <phoneticPr fontId="7" type="noConversion"/>
  </si>
  <si>
    <t>상위 %</t>
    <phoneticPr fontId="3" type="noConversion"/>
  </si>
  <si>
    <t>총점 성적순</t>
    <phoneticPr fontId="3" type="noConversion"/>
  </si>
  <si>
    <t>총점</t>
    <phoneticPr fontId="3" type="noConversion"/>
  </si>
  <si>
    <t>수험번호</t>
    <phoneticPr fontId="3" type="noConversion"/>
  </si>
  <si>
    <t>성적순</t>
    <phoneticPr fontId="3" type="noConversion"/>
  </si>
  <si>
    <t>문항</t>
    <phoneticPr fontId="3" type="noConversion"/>
  </si>
  <si>
    <t>배점</t>
    <phoneticPr fontId="3" type="noConversion"/>
  </si>
  <si>
    <t>영역</t>
    <phoneticPr fontId="1" type="noConversion"/>
  </si>
  <si>
    <t xml:space="preserve">유형 </t>
    <phoneticPr fontId="3" type="noConversion"/>
  </si>
  <si>
    <t>A형</t>
    <phoneticPr fontId="3" type="noConversion"/>
  </si>
  <si>
    <t>평균</t>
    <phoneticPr fontId="3" type="noConversion"/>
  </si>
  <si>
    <t>문항수</t>
    <phoneticPr fontId="3" type="noConversion"/>
  </si>
  <si>
    <t>민법총칙</t>
    <phoneticPr fontId="3" type="noConversion"/>
  </si>
  <si>
    <t>물권법</t>
    <phoneticPr fontId="3" type="noConversion"/>
  </si>
  <si>
    <t>채권총칙</t>
    <phoneticPr fontId="3" type="noConversion"/>
  </si>
  <si>
    <t>채권각칙</t>
    <phoneticPr fontId="3" type="noConversion"/>
  </si>
  <si>
    <t>정답율(%)</t>
    <phoneticPr fontId="3" type="noConversion"/>
  </si>
  <si>
    <t>특허법</t>
    <phoneticPr fontId="1" type="noConversion"/>
  </si>
  <si>
    <t>상표법</t>
    <phoneticPr fontId="1" type="noConversion"/>
  </si>
  <si>
    <t>평균</t>
    <phoneticPr fontId="1" type="noConversion"/>
  </si>
  <si>
    <t>산업재산권법</t>
    <phoneticPr fontId="3" type="noConversion"/>
  </si>
  <si>
    <t>민법개론</t>
    <phoneticPr fontId="3" type="noConversion"/>
  </si>
  <si>
    <t>특허법</t>
    <phoneticPr fontId="3" type="noConversion"/>
  </si>
  <si>
    <t>THE PREMIUM 6월 월말모의고사(민법개론)</t>
    <phoneticPr fontId="3" type="noConversion"/>
  </si>
  <si>
    <t>THE PREMIUM 6월 월말모의고사(민법개론)</t>
    <phoneticPr fontId="1" type="noConversion"/>
  </si>
  <si>
    <t>THE PREMIUM 6월 월말모의고사(산업재산권법)</t>
    <phoneticPr fontId="3" type="noConversion"/>
  </si>
  <si>
    <t>23060018</t>
  </si>
  <si>
    <t>23060041</t>
  </si>
  <si>
    <t>23060003</t>
  </si>
  <si>
    <t>23060016</t>
  </si>
  <si>
    <t>23060030</t>
  </si>
  <si>
    <t>23060002</t>
  </si>
  <si>
    <t>23060023</t>
  </si>
  <si>
    <t>23060048</t>
  </si>
  <si>
    <t>23060032</t>
  </si>
  <si>
    <t>23060042</t>
  </si>
  <si>
    <t>23060035</t>
  </si>
  <si>
    <t>23060028</t>
  </si>
  <si>
    <t>23060021</t>
  </si>
  <si>
    <t>23060046</t>
  </si>
  <si>
    <t>23060029</t>
  </si>
  <si>
    <t>23060052</t>
  </si>
  <si>
    <t>23060004</t>
  </si>
  <si>
    <t>23060044</t>
  </si>
  <si>
    <t>23060017</t>
  </si>
  <si>
    <t>23060033</t>
  </si>
  <si>
    <t>23060047</t>
  </si>
  <si>
    <t>23060019</t>
  </si>
  <si>
    <t>23060024</t>
  </si>
  <si>
    <t>23060008</t>
  </si>
  <si>
    <t>23060009</t>
  </si>
  <si>
    <t>23060049</t>
  </si>
  <si>
    <t>23060053</t>
  </si>
  <si>
    <t>23060219</t>
  </si>
  <si>
    <t>23060034</t>
  </si>
  <si>
    <t>23060020</t>
  </si>
  <si>
    <t>23060027</t>
  </si>
  <si>
    <t>23060026</t>
  </si>
  <si>
    <t>23060051</t>
  </si>
  <si>
    <t>23060011</t>
  </si>
  <si>
    <t>23060037</t>
  </si>
  <si>
    <t>23060012</t>
  </si>
  <si>
    <t>23060007</t>
  </si>
  <si>
    <t>23060013</t>
  </si>
  <si>
    <t>23060010</t>
  </si>
  <si>
    <t>23060100</t>
  </si>
  <si>
    <t>23060101</t>
  </si>
  <si>
    <t>23060061</t>
  </si>
  <si>
    <t>23060068</t>
  </si>
  <si>
    <t>23060060</t>
  </si>
  <si>
    <t>23060087</t>
  </si>
  <si>
    <t>23060103</t>
  </si>
  <si>
    <t>23060093</t>
  </si>
  <si>
    <t>23060074</t>
  </si>
  <si>
    <t>23060066</t>
  </si>
  <si>
    <t>23060076</t>
  </si>
  <si>
    <t>23060072</t>
  </si>
  <si>
    <t>23060102</t>
  </si>
  <si>
    <t>23060064</t>
  </si>
  <si>
    <t>23060095</t>
  </si>
  <si>
    <t>23060098</t>
  </si>
  <si>
    <t>23060065</t>
  </si>
  <si>
    <t>23060099</t>
  </si>
  <si>
    <t>23060025</t>
  </si>
  <si>
    <t>23060091</t>
  </si>
  <si>
    <t>23060104</t>
  </si>
  <si>
    <t>23060079</t>
  </si>
  <si>
    <t>23060001</t>
  </si>
  <si>
    <t>23060085</t>
  </si>
  <si>
    <t>23060075</t>
  </si>
  <si>
    <t>23060092</t>
  </si>
  <si>
    <t>23060069</t>
  </si>
  <si>
    <t>23060077</t>
  </si>
  <si>
    <t>23060078</t>
  </si>
  <si>
    <t>23060106</t>
  </si>
  <si>
    <t>23060057</t>
  </si>
  <si>
    <t>23060083</t>
  </si>
  <si>
    <t>23060112</t>
  </si>
  <si>
    <t>23060086</t>
  </si>
  <si>
    <t>23060067</t>
  </si>
  <si>
    <t>ID</t>
    <phoneticPr fontId="7" type="noConversion"/>
  </si>
  <si>
    <t>23060040</t>
  </si>
  <si>
    <t>23060107</t>
  </si>
  <si>
    <t>23060108</t>
  </si>
  <si>
    <t>23060109</t>
  </si>
  <si>
    <t>23060110</t>
  </si>
  <si>
    <t>23060111</t>
  </si>
  <si>
    <t>23060005</t>
  </si>
  <si>
    <t>23060006</t>
  </si>
  <si>
    <t>23060014</t>
  </si>
  <si>
    <t>23060015</t>
  </si>
  <si>
    <t>23060022</t>
  </si>
  <si>
    <t>23060031</t>
  </si>
  <si>
    <t>23060036</t>
  </si>
  <si>
    <t>23060038</t>
  </si>
  <si>
    <t>23060039</t>
  </si>
  <si>
    <t>23060043</t>
  </si>
  <si>
    <t>23060045</t>
  </si>
  <si>
    <t>23060050</t>
  </si>
  <si>
    <t>23060054</t>
  </si>
  <si>
    <t>23060055</t>
  </si>
  <si>
    <t>23060056</t>
  </si>
  <si>
    <t>23060058</t>
  </si>
  <si>
    <t>23060059</t>
  </si>
  <si>
    <t>23060062</t>
  </si>
  <si>
    <t>23060063</t>
  </si>
  <si>
    <t>23060070</t>
  </si>
  <si>
    <t>23060071</t>
  </si>
  <si>
    <t>23060073</t>
  </si>
  <si>
    <t>23060080</t>
  </si>
  <si>
    <t>23060081</t>
  </si>
  <si>
    <t>23060082</t>
  </si>
  <si>
    <t>23060084</t>
  </si>
  <si>
    <t>23060088</t>
  </si>
  <si>
    <t>23060089</t>
  </si>
  <si>
    <t>23060090</t>
  </si>
  <si>
    <t>23060094</t>
  </si>
  <si>
    <t>23060096</t>
  </si>
  <si>
    <t>23060097</t>
  </si>
  <si>
    <t>23060105</t>
  </si>
  <si>
    <t>ID</t>
    <phoneticPr fontId="1" type="noConversion"/>
  </si>
  <si>
    <t>ID</t>
    <phoneticPr fontId="3" type="noConversion"/>
  </si>
  <si>
    <t>전원정답</t>
    <phoneticPr fontId="1" type="noConversion"/>
  </si>
  <si>
    <t>w</t>
    <phoneticPr fontId="1" type="noConversion"/>
  </si>
  <si>
    <t>THE PREMIUM 6월 월말모의고사</t>
    <phoneticPr fontId="7" type="noConversion"/>
  </si>
  <si>
    <t>e*ma0726</t>
  </si>
  <si>
    <t>s*jee95</t>
  </si>
  <si>
    <t>s*starlove</t>
  </si>
  <si>
    <t>w*sdk9647</t>
  </si>
  <si>
    <t>n*cole0116</t>
  </si>
  <si>
    <t>p*rfect1999</t>
  </si>
  <si>
    <t>p*in90</t>
  </si>
  <si>
    <t>e*ic0514</t>
  </si>
  <si>
    <t>j*minlee810</t>
  </si>
  <si>
    <t>s*oyeon63</t>
  </si>
  <si>
    <t>9*gjn</t>
  </si>
  <si>
    <t>c*edio89</t>
  </si>
  <si>
    <t>t*te130</t>
  </si>
  <si>
    <t>a*isoo97</t>
  </si>
  <si>
    <t>0*15haeun</t>
  </si>
  <si>
    <t>p*lsun89</t>
  </si>
  <si>
    <t>h*haba69</t>
  </si>
  <si>
    <t>s*ajw</t>
  </si>
  <si>
    <t>m*kmj0506</t>
  </si>
  <si>
    <t>r*awltn878</t>
  </si>
  <si>
    <t>g*opal99</t>
  </si>
  <si>
    <t>w*74</t>
  </si>
  <si>
    <t>i*k5343</t>
  </si>
  <si>
    <t>b*ri2002</t>
  </si>
  <si>
    <t>r*verside23</t>
  </si>
  <si>
    <t>y*p101500</t>
  </si>
  <si>
    <t>h*s714</t>
  </si>
  <si>
    <t>n*yakobi0</t>
  </si>
  <si>
    <t>j*cpsy</t>
  </si>
  <si>
    <t>l*yuuri</t>
  </si>
  <si>
    <t>r*rhk123</t>
  </si>
  <si>
    <t>s*klng</t>
  </si>
  <si>
    <t>w*4849</t>
  </si>
  <si>
    <t>j*ckfive</t>
  </si>
  <si>
    <t>o*ion2118</t>
  </si>
  <si>
    <t>k*h57302</t>
  </si>
  <si>
    <t>p*941222</t>
  </si>
  <si>
    <t>w*ldbunny</t>
  </si>
  <si>
    <t>n*rix222</t>
  </si>
  <si>
    <t>t*qkrwkao21</t>
  </si>
  <si>
    <t>j*hn8794</t>
  </si>
  <si>
    <t>c*tiscuty</t>
  </si>
  <si>
    <t>h*king</t>
  </si>
  <si>
    <t>x*v005</t>
  </si>
  <si>
    <t>p*aso31</t>
  </si>
  <si>
    <t>y*p9270</t>
  </si>
  <si>
    <t>p*rkjy9354</t>
  </si>
  <si>
    <t>d*un20325</t>
  </si>
  <si>
    <t>g*guok</t>
  </si>
  <si>
    <t>y*bin8938</t>
  </si>
  <si>
    <t>h*unsan</t>
  </si>
  <si>
    <t>o*p9711</t>
  </si>
  <si>
    <t>k*tsss1998</t>
  </si>
  <si>
    <t>r*bbitty95</t>
  </si>
  <si>
    <t>s*ayers4</t>
  </si>
  <si>
    <t>g*oryh0730</t>
  </si>
  <si>
    <t>s*rebecca</t>
  </si>
  <si>
    <t>s*h6320</t>
  </si>
  <si>
    <t>w*swltwnf</t>
  </si>
  <si>
    <t>s*ace21</t>
  </si>
  <si>
    <t>d*gksquf78</t>
  </si>
  <si>
    <t>p*k2154</t>
  </si>
  <si>
    <t>s*ong2ob</t>
  </si>
  <si>
    <t>c*sk387</t>
  </si>
  <si>
    <t>t*emurine</t>
  </si>
  <si>
    <t>j*hang5170</t>
  </si>
  <si>
    <t>d*stj0022</t>
  </si>
  <si>
    <t>i*oveyou8110</t>
  </si>
  <si>
    <t>k*wan7799</t>
  </si>
  <si>
    <t>M*y</t>
  </si>
  <si>
    <t>*</t>
  </si>
  <si>
    <t>k*h961010</t>
  </si>
  <si>
    <t>s*yyzzz</t>
  </si>
  <si>
    <t>a*nth7586</t>
  </si>
  <si>
    <t>k*bune</t>
  </si>
  <si>
    <t>f*agrance</t>
  </si>
  <si>
    <t>l*dol727</t>
  </si>
  <si>
    <t>e*len61</t>
  </si>
  <si>
    <t>k*j869</t>
  </si>
  <si>
    <t>s*rd123</t>
  </si>
  <si>
    <t>s*onyul0128</t>
  </si>
  <si>
    <t>y*i0922</t>
  </si>
  <si>
    <t>j*ime218</t>
  </si>
  <si>
    <t>w*itefield</t>
  </si>
  <si>
    <t>k*hoon159</t>
  </si>
  <si>
    <t>c*cco</t>
  </si>
  <si>
    <t>d*tjdwns0501</t>
  </si>
  <si>
    <t>2*icon</t>
  </si>
  <si>
    <t>s*dsh19</t>
  </si>
  <si>
    <t>s*baik0520</t>
  </si>
  <si>
    <t>b*ncouragemj1</t>
  </si>
  <si>
    <t>k*h648</t>
  </si>
  <si>
    <t>s*hjpgw7</t>
  </si>
  <si>
    <t>p*s1117</t>
  </si>
  <si>
    <t>b*7335</t>
  </si>
  <si>
    <t>h*artarum</t>
  </si>
  <si>
    <t>d*ingji1013</t>
  </si>
  <si>
    <t>6*4ksm</t>
  </si>
  <si>
    <t>k*mdj1404</t>
  </si>
  <si>
    <t>w*8401</t>
  </si>
  <si>
    <t>c*anhwui</t>
  </si>
  <si>
    <t>p*llpo</t>
  </si>
  <si>
    <t>a*1139</t>
  </si>
  <si>
    <t>l*h6326</t>
  </si>
  <si>
    <t>t*ci88</t>
  </si>
  <si>
    <t>q*adss</t>
  </si>
  <si>
    <t>j*poison7</t>
  </si>
  <si>
    <t>v*ee9013v</t>
  </si>
  <si>
    <t>g*ggi132224</t>
  </si>
  <si>
    <t>b*acksesame</t>
  </si>
  <si>
    <t>d*rwns0501</t>
  </si>
  <si>
    <t>y*mkim02</t>
  </si>
  <si>
    <t>n*squik8318</t>
  </si>
  <si>
    <t>THE PREMIUM 6월 월말모의고사(산업재산권법)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</si>
</sst>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10"/>
      <color theme="1"/>
      <name val="나눔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돋움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4"/>
      <color theme="1"/>
      <name val="나눔고딕 ExtraBold"/>
      <family val="3"/>
      <charset val="129"/>
    </font>
    <font>
      <sz val="11"/>
      <color theme="1"/>
      <name val="나눔고딕"/>
      <family val="3"/>
      <charset val="129"/>
    </font>
    <font>
      <sz val="22"/>
      <color theme="1"/>
      <name val="나눔고딕 ExtraBold"/>
      <family val="3"/>
      <charset val="129"/>
    </font>
    <font>
      <sz val="28"/>
      <color theme="1"/>
      <name val="나눔고딕 ExtraBold"/>
      <family val="3"/>
      <charset val="129"/>
    </font>
    <font>
      <sz val="10"/>
      <color rgb="FF000000"/>
      <name val="나눔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0" fillId="0" borderId="0" xfId="0" applyNumberFormat="1">
      <alignment vertical="center"/>
    </xf>
    <xf numFmtId="0" fontId="9" fillId="4" borderId="1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9" fillId="4" borderId="7" xfId="1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표준" xfId="0" builtinId="0"/>
    <cellStyle name="표준 2" xfId="1" xr:uid="{875AC670-3B60-40ED-BAE8-90D13049C1BF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/>
              <a:t>THE PREMIUM </a:t>
            </a:r>
          </a:p>
          <a:p>
            <a:pPr>
              <a:defRPr/>
            </a:pPr>
            <a:r>
              <a:rPr lang="en-US" altLang="ko-KR" sz="1800"/>
              <a:t>6</a:t>
            </a:r>
            <a:r>
              <a:rPr lang="ko-KR" altLang="en-US" sz="1800"/>
              <a:t>월 월말모의고사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24256248182057563"/>
          <c:y val="3.724958084177298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전체통계표!$Q$4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전체통계표!$P$5:$P$63</c:f>
              <c:strCache>
                <c:ptCount val="49"/>
                <c:pt idx="0">
                  <c:v>97.5</c:v>
                </c:pt>
                <c:pt idx="1">
                  <c:v>90.0</c:v>
                </c:pt>
                <c:pt idx="2">
                  <c:v>88.3</c:v>
                </c:pt>
                <c:pt idx="3">
                  <c:v>86.7</c:v>
                </c:pt>
                <c:pt idx="4">
                  <c:v>85.8</c:v>
                </c:pt>
                <c:pt idx="5">
                  <c:v>85.0</c:v>
                </c:pt>
                <c:pt idx="6">
                  <c:v>83.3</c:v>
                </c:pt>
                <c:pt idx="7">
                  <c:v>82.5</c:v>
                </c:pt>
                <c:pt idx="8">
                  <c:v>81.7</c:v>
                </c:pt>
                <c:pt idx="9">
                  <c:v>80.8</c:v>
                </c:pt>
                <c:pt idx="10">
                  <c:v>80.0</c:v>
                </c:pt>
                <c:pt idx="11">
                  <c:v>79.2</c:v>
                </c:pt>
                <c:pt idx="12">
                  <c:v>78.3</c:v>
                </c:pt>
                <c:pt idx="13">
                  <c:v>77.5</c:v>
                </c:pt>
                <c:pt idx="14">
                  <c:v>75.8</c:v>
                </c:pt>
                <c:pt idx="15">
                  <c:v>75.0</c:v>
                </c:pt>
                <c:pt idx="16">
                  <c:v>74.2</c:v>
                </c:pt>
                <c:pt idx="17">
                  <c:v>73.3</c:v>
                </c:pt>
                <c:pt idx="18">
                  <c:v>72.5</c:v>
                </c:pt>
                <c:pt idx="19">
                  <c:v>71.7</c:v>
                </c:pt>
                <c:pt idx="20">
                  <c:v>70.8</c:v>
                </c:pt>
                <c:pt idx="21">
                  <c:v>69.2</c:v>
                </c:pt>
                <c:pt idx="22">
                  <c:v>68.3</c:v>
                </c:pt>
                <c:pt idx="23">
                  <c:v>66.7</c:v>
                </c:pt>
                <c:pt idx="24">
                  <c:v>65.8</c:v>
                </c:pt>
                <c:pt idx="25">
                  <c:v>62.5</c:v>
                </c:pt>
                <c:pt idx="26">
                  <c:v>61.7</c:v>
                </c:pt>
                <c:pt idx="27">
                  <c:v>59.2</c:v>
                </c:pt>
                <c:pt idx="28">
                  <c:v>58.3</c:v>
                </c:pt>
                <c:pt idx="29">
                  <c:v>57.5</c:v>
                </c:pt>
                <c:pt idx="30">
                  <c:v>56.7</c:v>
                </c:pt>
                <c:pt idx="31">
                  <c:v>55.8</c:v>
                </c:pt>
                <c:pt idx="32">
                  <c:v>53.3</c:v>
                </c:pt>
                <c:pt idx="33">
                  <c:v>50.8</c:v>
                </c:pt>
                <c:pt idx="34">
                  <c:v>47.5</c:v>
                </c:pt>
                <c:pt idx="35">
                  <c:v>46.7</c:v>
                </c:pt>
                <c:pt idx="36">
                  <c:v>45.8</c:v>
                </c:pt>
                <c:pt idx="37">
                  <c:v>42.5</c:v>
                </c:pt>
                <c:pt idx="38">
                  <c:v>40.0</c:v>
                </c:pt>
                <c:pt idx="39">
                  <c:v>36.7</c:v>
                </c:pt>
                <c:pt idx="40">
                  <c:v>33.3</c:v>
                </c:pt>
                <c:pt idx="41">
                  <c:v>20.0</c:v>
                </c:pt>
                <c:pt idx="42">
                  <c:v>0.0</c:v>
                </c:pt>
                <c:pt idx="46">
                  <c:v>응시인원</c:v>
                </c:pt>
                <c:pt idx="47">
                  <c:v>평균점수</c:v>
                </c:pt>
                <c:pt idx="48">
                  <c:v>최고점수</c:v>
                </c:pt>
              </c:strCache>
            </c:strRef>
          </c:cat>
          <c:val>
            <c:numRef>
              <c:f>전체통계표!$Q$5:$Q$47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6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5</c:v>
                </c:pt>
                <c:pt idx="40">
                  <c:v>6</c:v>
                </c:pt>
                <c:pt idx="41">
                  <c:v>0</c:v>
                </c:pt>
                <c:pt idx="4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D-459C-9E17-638EA83AE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전체통계표!$P$4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전체통계표!$P$5:$P$63</c15:sqref>
                        </c15:formulaRef>
                      </c:ext>
                    </c:extLst>
                    <c:strCache>
                      <c:ptCount val="49"/>
                      <c:pt idx="0">
                        <c:v>97.5</c:v>
                      </c:pt>
                      <c:pt idx="1">
                        <c:v>90.0</c:v>
                      </c:pt>
                      <c:pt idx="2">
                        <c:v>88.3</c:v>
                      </c:pt>
                      <c:pt idx="3">
                        <c:v>86.7</c:v>
                      </c:pt>
                      <c:pt idx="4">
                        <c:v>85.8</c:v>
                      </c:pt>
                      <c:pt idx="5">
                        <c:v>85.0</c:v>
                      </c:pt>
                      <c:pt idx="6">
                        <c:v>83.3</c:v>
                      </c:pt>
                      <c:pt idx="7">
                        <c:v>82.5</c:v>
                      </c:pt>
                      <c:pt idx="8">
                        <c:v>81.7</c:v>
                      </c:pt>
                      <c:pt idx="9">
                        <c:v>80.8</c:v>
                      </c:pt>
                      <c:pt idx="10">
                        <c:v>80.0</c:v>
                      </c:pt>
                      <c:pt idx="11">
                        <c:v>79.2</c:v>
                      </c:pt>
                      <c:pt idx="12">
                        <c:v>78.3</c:v>
                      </c:pt>
                      <c:pt idx="13">
                        <c:v>77.5</c:v>
                      </c:pt>
                      <c:pt idx="14">
                        <c:v>75.8</c:v>
                      </c:pt>
                      <c:pt idx="15">
                        <c:v>75.0</c:v>
                      </c:pt>
                      <c:pt idx="16">
                        <c:v>74.2</c:v>
                      </c:pt>
                      <c:pt idx="17">
                        <c:v>73.3</c:v>
                      </c:pt>
                      <c:pt idx="18">
                        <c:v>72.5</c:v>
                      </c:pt>
                      <c:pt idx="19">
                        <c:v>71.7</c:v>
                      </c:pt>
                      <c:pt idx="20">
                        <c:v>70.8</c:v>
                      </c:pt>
                      <c:pt idx="21">
                        <c:v>69.2</c:v>
                      </c:pt>
                      <c:pt idx="22">
                        <c:v>68.3</c:v>
                      </c:pt>
                      <c:pt idx="23">
                        <c:v>66.7</c:v>
                      </c:pt>
                      <c:pt idx="24">
                        <c:v>65.8</c:v>
                      </c:pt>
                      <c:pt idx="25">
                        <c:v>62.5</c:v>
                      </c:pt>
                      <c:pt idx="26">
                        <c:v>61.7</c:v>
                      </c:pt>
                      <c:pt idx="27">
                        <c:v>59.2</c:v>
                      </c:pt>
                      <c:pt idx="28">
                        <c:v>58.3</c:v>
                      </c:pt>
                      <c:pt idx="29">
                        <c:v>57.5</c:v>
                      </c:pt>
                      <c:pt idx="30">
                        <c:v>56.7</c:v>
                      </c:pt>
                      <c:pt idx="31">
                        <c:v>55.8</c:v>
                      </c:pt>
                      <c:pt idx="32">
                        <c:v>53.3</c:v>
                      </c:pt>
                      <c:pt idx="33">
                        <c:v>50.8</c:v>
                      </c:pt>
                      <c:pt idx="34">
                        <c:v>47.5</c:v>
                      </c:pt>
                      <c:pt idx="35">
                        <c:v>46.7</c:v>
                      </c:pt>
                      <c:pt idx="36">
                        <c:v>45.8</c:v>
                      </c:pt>
                      <c:pt idx="37">
                        <c:v>42.5</c:v>
                      </c:pt>
                      <c:pt idx="38">
                        <c:v>40.0</c:v>
                      </c:pt>
                      <c:pt idx="39">
                        <c:v>36.7</c:v>
                      </c:pt>
                      <c:pt idx="40">
                        <c:v>33.3</c:v>
                      </c:pt>
                      <c:pt idx="41">
                        <c:v>20.0</c:v>
                      </c:pt>
                      <c:pt idx="42">
                        <c:v>0.0</c:v>
                      </c:pt>
                      <c:pt idx="46">
                        <c:v>응시인원</c:v>
                      </c:pt>
                      <c:pt idx="47">
                        <c:v>평균점수</c:v>
                      </c:pt>
                      <c:pt idx="48">
                        <c:v>최고점수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전체통계표!$P$5:$P$63</c15:sqref>
                        </c15:formulaRef>
                      </c:ext>
                    </c:extLst>
                    <c:numCache>
                      <c:formatCode>0.0</c:formatCode>
                      <c:ptCount val="59"/>
                      <c:pt idx="0">
                        <c:v>97.5</c:v>
                      </c:pt>
                      <c:pt idx="1">
                        <c:v>90</c:v>
                      </c:pt>
                      <c:pt idx="2">
                        <c:v>88.333333333333329</c:v>
                      </c:pt>
                      <c:pt idx="3">
                        <c:v>86.666666666666671</c:v>
                      </c:pt>
                      <c:pt idx="4">
                        <c:v>85.833333333333329</c:v>
                      </c:pt>
                      <c:pt idx="5">
                        <c:v>85</c:v>
                      </c:pt>
                      <c:pt idx="6">
                        <c:v>83.333333333333329</c:v>
                      </c:pt>
                      <c:pt idx="7">
                        <c:v>82.5</c:v>
                      </c:pt>
                      <c:pt idx="8">
                        <c:v>81.666666666666671</c:v>
                      </c:pt>
                      <c:pt idx="9">
                        <c:v>80.833333333333329</c:v>
                      </c:pt>
                      <c:pt idx="10">
                        <c:v>80</c:v>
                      </c:pt>
                      <c:pt idx="11">
                        <c:v>79.166666666666671</c:v>
                      </c:pt>
                      <c:pt idx="12">
                        <c:v>78.333333333333329</c:v>
                      </c:pt>
                      <c:pt idx="13">
                        <c:v>77.5</c:v>
                      </c:pt>
                      <c:pt idx="14">
                        <c:v>75.833333333333329</c:v>
                      </c:pt>
                      <c:pt idx="15">
                        <c:v>75</c:v>
                      </c:pt>
                      <c:pt idx="16">
                        <c:v>74.166666666666671</c:v>
                      </c:pt>
                      <c:pt idx="17">
                        <c:v>73.333333333333329</c:v>
                      </c:pt>
                      <c:pt idx="18">
                        <c:v>72.5</c:v>
                      </c:pt>
                      <c:pt idx="19">
                        <c:v>71.666666666666671</c:v>
                      </c:pt>
                      <c:pt idx="20">
                        <c:v>70.833333333333329</c:v>
                      </c:pt>
                      <c:pt idx="21">
                        <c:v>69.166666666666671</c:v>
                      </c:pt>
                      <c:pt idx="22">
                        <c:v>68.333333333333329</c:v>
                      </c:pt>
                      <c:pt idx="23">
                        <c:v>66.666666666666671</c:v>
                      </c:pt>
                      <c:pt idx="24">
                        <c:v>65.833333333333329</c:v>
                      </c:pt>
                      <c:pt idx="25">
                        <c:v>62.5</c:v>
                      </c:pt>
                      <c:pt idx="26">
                        <c:v>61.666666666666664</c:v>
                      </c:pt>
                      <c:pt idx="27">
                        <c:v>59.166666666666664</c:v>
                      </c:pt>
                      <c:pt idx="28">
                        <c:v>58.333333333333336</c:v>
                      </c:pt>
                      <c:pt idx="29">
                        <c:v>57.5</c:v>
                      </c:pt>
                      <c:pt idx="30">
                        <c:v>56.666666666666664</c:v>
                      </c:pt>
                      <c:pt idx="31">
                        <c:v>55.833333333333336</c:v>
                      </c:pt>
                      <c:pt idx="32">
                        <c:v>53.333333333333336</c:v>
                      </c:pt>
                      <c:pt idx="33">
                        <c:v>50.833333333333336</c:v>
                      </c:pt>
                      <c:pt idx="34">
                        <c:v>47.5</c:v>
                      </c:pt>
                      <c:pt idx="35">
                        <c:v>46.666666666666664</c:v>
                      </c:pt>
                      <c:pt idx="36">
                        <c:v>45.833333333333336</c:v>
                      </c:pt>
                      <c:pt idx="37">
                        <c:v>42.5</c:v>
                      </c:pt>
                      <c:pt idx="38">
                        <c:v>40</c:v>
                      </c:pt>
                      <c:pt idx="39">
                        <c:v>36.666666666666664</c:v>
                      </c:pt>
                      <c:pt idx="40">
                        <c:v>33.333333333333336</c:v>
                      </c:pt>
                      <c:pt idx="41">
                        <c:v>20</c:v>
                      </c:pt>
                      <c:pt idx="42">
                        <c:v>0</c:v>
                      </c:pt>
                      <c:pt idx="46" formatCode="General">
                        <c:v>0</c:v>
                      </c:pt>
                      <c:pt idx="47" formatCode="General">
                        <c:v>0</c:v>
                      </c:pt>
                      <c:pt idx="48" formatCode="General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9DD-459C-9E17-638EA83AE7AE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1"/>
        <c:lblAlgn val="ctr"/>
        <c:lblOffset val="100"/>
        <c:noMultiLvlLbl val="0"/>
      </c:catAx>
      <c:valAx>
        <c:axId val="1633261504"/>
        <c:scaling>
          <c:orientation val="minMax"/>
          <c:max val="1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/>
              <a:t>THE PREMIUM 6</a:t>
            </a:r>
            <a:r>
              <a:rPr lang="ko-KR" altLang="en-US" sz="1800"/>
              <a:t>월 월말모의고사 산업재산권법</a:t>
            </a:r>
            <a:r>
              <a:rPr lang="en-US" altLang="ko-KR" sz="1800"/>
              <a:t>(</a:t>
            </a:r>
            <a:r>
              <a:rPr lang="ko-KR" altLang="en-US" sz="1800"/>
              <a:t>통계표</a:t>
            </a:r>
            <a:r>
              <a:rPr lang="en-US" altLang="ko-KR" sz="1800"/>
              <a:t>)</a:t>
            </a:r>
            <a:endParaRPr lang="en-US" altLang="ko-KR" sz="1800" baseline="0"/>
          </a:p>
        </c:rich>
      </c:tx>
      <c:layout>
        <c:manualLayout>
          <c:xMode val="edge"/>
          <c:yMode val="edge"/>
          <c:x val="0.19703212537127363"/>
          <c:y val="1.2441028240553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산업재산권법통계표!$O$4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산업재산권법통계표!$N$5:$N$44</c15:sqref>
                  </c15:fullRef>
                </c:ext>
              </c:extLst>
              <c:f>산업재산권법통계표!$N$5:$N$43</c:f>
              <c:numCache>
                <c:formatCode>General</c:formatCode>
                <c:ptCount val="39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산업재산권법통계표!$O$5:$O$44</c15:sqref>
                  </c15:fullRef>
                </c:ext>
              </c:extLst>
              <c:f>산업재산권법통계표!$O$5:$O$43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5</c:v>
                </c:pt>
                <c:pt idx="21">
                  <c:v>2</c:v>
                </c:pt>
                <c:pt idx="22">
                  <c:v>2</c:v>
                </c:pt>
                <c:pt idx="23">
                  <c:v>4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F-4D05-85B3-6C5E73690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산업재산권법통계표!$N$4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산업재산권법통계표!$N$5:$N$44</c15:sqref>
                        </c15:fullRef>
                        <c15:formulaRef>
                          <c15:sqref>산업재산권법통계표!$N$5:$N$43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산업재산권법통계표!$N$5:$N$44</c15:sqref>
                        </c15:fullRef>
                        <c15:formulaRef>
                          <c15:sqref>산업재산권법통계표!$N$5:$N$43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9DF-4D05-85B3-6C5E736903C1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 b="0" i="0" baseline="0">
                <a:effectLst/>
              </a:rPr>
              <a:t>THE PREMIUM 6</a:t>
            </a:r>
            <a:r>
              <a:rPr lang="ko-KR" altLang="ko-KR" sz="1800" b="0" i="0" baseline="0">
                <a:effectLst/>
              </a:rPr>
              <a:t>월 월말모의고사 </a:t>
            </a:r>
            <a:r>
              <a:rPr lang="ko-KR" altLang="en-US" sz="1800" b="0" i="0" baseline="0">
                <a:effectLst/>
              </a:rPr>
              <a:t>민</a:t>
            </a:r>
            <a:r>
              <a:rPr lang="ko-KR" altLang="ko-KR" sz="1800" b="0" i="0" baseline="0">
                <a:effectLst/>
              </a:rPr>
              <a:t>법</a:t>
            </a:r>
            <a:r>
              <a:rPr lang="ko-KR" altLang="en-US" sz="1800" b="0" i="0" baseline="0">
                <a:effectLst/>
              </a:rPr>
              <a:t>개론</a:t>
            </a:r>
            <a:r>
              <a:rPr lang="en-US" altLang="ko-KR" sz="1800" b="0" i="0" baseline="0">
                <a:effectLst/>
              </a:rPr>
              <a:t>(</a:t>
            </a:r>
            <a:r>
              <a:rPr lang="ko-KR" altLang="ko-KR" sz="1800" b="0" i="0" baseline="0">
                <a:effectLst/>
              </a:rPr>
              <a:t>통계표</a:t>
            </a:r>
            <a:r>
              <a:rPr lang="en-US" altLang="ko-KR" sz="1800" b="0" i="0" baseline="0">
                <a:effectLst/>
              </a:rPr>
              <a:t>)</a:t>
            </a:r>
            <a:endParaRPr lang="ko-KR" altLang="ko-KR">
              <a:effectLst/>
            </a:endParaRPr>
          </a:p>
        </c:rich>
      </c:tx>
      <c:layout>
        <c:manualLayout>
          <c:xMode val="edge"/>
          <c:yMode val="edge"/>
          <c:x val="0.20463418147803925"/>
          <c:y val="1.183624261975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민법통계표!$O$4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민법통계표!$N$5:$N$45</c15:sqref>
                  </c15:fullRef>
                </c:ext>
              </c:extLst>
              <c:f>민법통계표!$N$5:$N$44</c:f>
              <c:numCache>
                <c:formatCode>General</c:formatCode>
                <c:ptCount val="40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  <c:pt idx="39">
                  <c:v>2.5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민법통계표!$O$5:$O$45</c15:sqref>
                  </c15:fullRef>
                </c:ext>
              </c:extLst>
              <c:f>민법통계표!$O$5:$O$44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5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7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E-41BA-AC65-2F6A67257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민법통계표!$N$4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민법통계표!$N$5:$N$45</c15:sqref>
                        </c15:fullRef>
                        <c15:formulaRef>
                          <c15:sqref>민법통계표!$N$5:$N$44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  <c:pt idx="39">
                        <c:v>2.5</c:v>
                      </c:pt>
                      <c:pt idx="4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민법통계표!$N$6:$N$45</c15:sqref>
                        </c15:fullRef>
                        <c15:formulaRef>
                          <c15:sqref>민법통계표!$N$6:$N$45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97.5</c:v>
                      </c:pt>
                      <c:pt idx="1">
                        <c:v>95</c:v>
                      </c:pt>
                      <c:pt idx="2">
                        <c:v>92.5</c:v>
                      </c:pt>
                      <c:pt idx="3">
                        <c:v>90</c:v>
                      </c:pt>
                      <c:pt idx="4">
                        <c:v>87.5</c:v>
                      </c:pt>
                      <c:pt idx="5">
                        <c:v>85</c:v>
                      </c:pt>
                      <c:pt idx="6">
                        <c:v>82.5</c:v>
                      </c:pt>
                      <c:pt idx="7">
                        <c:v>80</c:v>
                      </c:pt>
                      <c:pt idx="8">
                        <c:v>77.5</c:v>
                      </c:pt>
                      <c:pt idx="9">
                        <c:v>75</c:v>
                      </c:pt>
                      <c:pt idx="10">
                        <c:v>72.5</c:v>
                      </c:pt>
                      <c:pt idx="11">
                        <c:v>70</c:v>
                      </c:pt>
                      <c:pt idx="12">
                        <c:v>67.5</c:v>
                      </c:pt>
                      <c:pt idx="13">
                        <c:v>65</c:v>
                      </c:pt>
                      <c:pt idx="14">
                        <c:v>62.5</c:v>
                      </c:pt>
                      <c:pt idx="15">
                        <c:v>60</c:v>
                      </c:pt>
                      <c:pt idx="16">
                        <c:v>57.5</c:v>
                      </c:pt>
                      <c:pt idx="17">
                        <c:v>55</c:v>
                      </c:pt>
                      <c:pt idx="18">
                        <c:v>52.5</c:v>
                      </c:pt>
                      <c:pt idx="19">
                        <c:v>50</c:v>
                      </c:pt>
                      <c:pt idx="20">
                        <c:v>47.5</c:v>
                      </c:pt>
                      <c:pt idx="21">
                        <c:v>45</c:v>
                      </c:pt>
                      <c:pt idx="22">
                        <c:v>42.5</c:v>
                      </c:pt>
                      <c:pt idx="23">
                        <c:v>40</c:v>
                      </c:pt>
                      <c:pt idx="24">
                        <c:v>37.5</c:v>
                      </c:pt>
                      <c:pt idx="25">
                        <c:v>35</c:v>
                      </c:pt>
                      <c:pt idx="26">
                        <c:v>32.5</c:v>
                      </c:pt>
                      <c:pt idx="27">
                        <c:v>30</c:v>
                      </c:pt>
                      <c:pt idx="28">
                        <c:v>27.5</c:v>
                      </c:pt>
                      <c:pt idx="29">
                        <c:v>25</c:v>
                      </c:pt>
                      <c:pt idx="30">
                        <c:v>22.5</c:v>
                      </c:pt>
                      <c:pt idx="31">
                        <c:v>20</c:v>
                      </c:pt>
                      <c:pt idx="32">
                        <c:v>17.5</c:v>
                      </c:pt>
                      <c:pt idx="33">
                        <c:v>15</c:v>
                      </c:pt>
                      <c:pt idx="34">
                        <c:v>12.5</c:v>
                      </c:pt>
                      <c:pt idx="35">
                        <c:v>10</c:v>
                      </c:pt>
                      <c:pt idx="36">
                        <c:v>7.5</c:v>
                      </c:pt>
                      <c:pt idx="37">
                        <c:v>5</c:v>
                      </c:pt>
                      <c:pt idx="38">
                        <c:v>2.5</c:v>
                      </c:pt>
                      <c:pt idx="3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C0E-41BA-AC65-2F6A67257FE5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154110</xdr:colOff>
      <xdr:row>3</xdr:row>
      <xdr:rowOff>56029</xdr:rowOff>
    </xdr:from>
    <xdr:to>
      <xdr:col>14</xdr:col>
      <xdr:colOff>381000</xdr:colOff>
      <xdr:row>117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37D22F1-8A33-4731-9685-B31CCB6AA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299786</xdr:colOff>
      <xdr:row>3</xdr:row>
      <xdr:rowOff>22412</xdr:rowOff>
    </xdr:from>
    <xdr:to>
      <xdr:col>12</xdr:col>
      <xdr:colOff>526676</xdr:colOff>
      <xdr:row>97</xdr:row>
      <xdr:rowOff>168088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191EE1B-7140-4B29-95A5-7D31BE5F8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299786</xdr:colOff>
      <xdr:row>3</xdr:row>
      <xdr:rowOff>22412</xdr:rowOff>
    </xdr:from>
    <xdr:to>
      <xdr:col>12</xdr:col>
      <xdr:colOff>526676</xdr:colOff>
      <xdr:row>80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D4DCAEC4-458D-4CA1-BB3C-75C564BB7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B1020-40FA-459B-BF3E-79FBA8444758}">
  <sheetPr>
    <pageSetUpPr fitToPage="1"/>
  </sheetPr>
  <dimension ref="A1:R117"/>
  <sheetViews>
    <sheetView showGridLines="0" topLeftCell="A66" zoomScale="85" zoomScaleNormal="85" workbookViewId="0">
      <selection sqref="A1:R119"/>
    </sheetView>
  </sheetViews>
  <sheetFormatPr defaultRowHeight="16.5" x14ac:dyDescent="0.3"/>
  <cols>
    <col min="1" max="1" width="14.375" bestFit="1" customWidth="1"/>
    <col min="2" max="2" width="10.75" bestFit="1" customWidth="1"/>
    <col min="3" max="3" width="10.25" bestFit="1" customWidth="1"/>
    <col min="4" max="4" width="8.75" bestFit="1" customWidth="1"/>
    <col min="5" max="5" width="8.75" customWidth="1"/>
  </cols>
  <sheetData>
    <row r="1" spans="1:18" x14ac:dyDescent="0.3">
      <c r="A1" s="35" t="s">
        <v>152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4" spans="1:18" ht="17.25" thickBot="1" x14ac:dyDescent="0.35">
      <c r="A4" s="19" t="s">
        <v>108</v>
      </c>
      <c r="B4" s="19" t="s">
        <v>11</v>
      </c>
      <c r="C4" s="3" t="s">
        <v>28</v>
      </c>
      <c r="D4" s="3" t="s">
        <v>29</v>
      </c>
      <c r="E4" s="3" t="s">
        <v>27</v>
      </c>
      <c r="F4" s="3" t="s">
        <v>9</v>
      </c>
      <c r="G4" s="3" t="s">
        <v>8</v>
      </c>
      <c r="P4" s="12" t="s">
        <v>7</v>
      </c>
      <c r="Q4" s="11" t="s">
        <v>6</v>
      </c>
      <c r="R4" s="10" t="s">
        <v>5</v>
      </c>
    </row>
    <row r="5" spans="1:18" ht="17.25" thickBot="1" x14ac:dyDescent="0.35">
      <c r="A5" s="2" t="s">
        <v>153</v>
      </c>
      <c r="B5" s="29" t="s">
        <v>54</v>
      </c>
      <c r="C5" s="29">
        <v>92.5</v>
      </c>
      <c r="D5" s="29">
        <v>87.5</v>
      </c>
      <c r="E5" s="9">
        <v>90</v>
      </c>
      <c r="F5" s="2">
        <v>1</v>
      </c>
      <c r="G5" s="9">
        <v>1.2820512820512819</v>
      </c>
      <c r="P5" s="30">
        <v>97.5</v>
      </c>
      <c r="Q5" s="6">
        <f>FREQUENCY($E$5:$E$117,P5:$P$64)</f>
        <v>0</v>
      </c>
      <c r="R5" s="5">
        <f>Q5</f>
        <v>0</v>
      </c>
    </row>
    <row r="6" spans="1:18" ht="17.45" customHeight="1" thickBot="1" x14ac:dyDescent="0.35">
      <c r="A6" s="2" t="s">
        <v>154</v>
      </c>
      <c r="B6" s="29" t="s">
        <v>34</v>
      </c>
      <c r="C6" s="29">
        <v>87.5</v>
      </c>
      <c r="D6" s="29">
        <v>80</v>
      </c>
      <c r="E6" s="9">
        <v>83.75</v>
      </c>
      <c r="F6" s="2">
        <v>2</v>
      </c>
      <c r="G6" s="9">
        <v>2.5641025641025639</v>
      </c>
      <c r="P6" s="30">
        <v>90</v>
      </c>
      <c r="Q6" s="6">
        <f>FREQUENCY($E$5:$E$117,P6:$P$64)</f>
        <v>1</v>
      </c>
      <c r="R6" s="5">
        <f t="shared" ref="R6:R45" si="0">R5+Q6</f>
        <v>1</v>
      </c>
    </row>
    <row r="7" spans="1:18" ht="17.25" thickBot="1" x14ac:dyDescent="0.35">
      <c r="A7" s="2" t="s">
        <v>155</v>
      </c>
      <c r="B7" s="29" t="s">
        <v>41</v>
      </c>
      <c r="C7" s="29">
        <v>85</v>
      </c>
      <c r="D7" s="29">
        <v>82.5</v>
      </c>
      <c r="E7" s="9">
        <v>83.75</v>
      </c>
      <c r="F7" s="2">
        <v>2</v>
      </c>
      <c r="G7" s="9">
        <v>2.5641025641025639</v>
      </c>
      <c r="P7" s="30">
        <v>88.333333333333329</v>
      </c>
      <c r="Q7" s="6">
        <f>FREQUENCY($E$5:$E$117,P7:$P$64)</f>
        <v>0</v>
      </c>
      <c r="R7" s="5">
        <f t="shared" si="0"/>
        <v>1</v>
      </c>
    </row>
    <row r="8" spans="1:18" ht="17.25" thickBot="1" x14ac:dyDescent="0.35">
      <c r="A8" s="2" t="s">
        <v>156</v>
      </c>
      <c r="B8" s="29" t="s">
        <v>37</v>
      </c>
      <c r="C8" s="29">
        <v>82.5</v>
      </c>
      <c r="D8" s="29">
        <v>82.5</v>
      </c>
      <c r="E8" s="9">
        <v>82.5</v>
      </c>
      <c r="F8" s="2">
        <v>4</v>
      </c>
      <c r="G8" s="9">
        <v>5.1282051282051277</v>
      </c>
      <c r="P8" s="30">
        <v>86.666666666666671</v>
      </c>
      <c r="Q8" s="6">
        <f>FREQUENCY($E$5:$E$117,P8:$P$64)</f>
        <v>0</v>
      </c>
      <c r="R8" s="5">
        <f t="shared" si="0"/>
        <v>1</v>
      </c>
    </row>
    <row r="9" spans="1:18" ht="17.25" thickBot="1" x14ac:dyDescent="0.35">
      <c r="A9" s="2" t="s">
        <v>157</v>
      </c>
      <c r="B9" s="29" t="s">
        <v>60</v>
      </c>
      <c r="C9" s="29">
        <v>87.5</v>
      </c>
      <c r="D9" s="29">
        <v>77.5</v>
      </c>
      <c r="E9" s="9">
        <v>82.5</v>
      </c>
      <c r="F9" s="2">
        <v>4</v>
      </c>
      <c r="G9" s="9">
        <v>5.1282051282051277</v>
      </c>
      <c r="P9" s="30">
        <v>85.833333333333329</v>
      </c>
      <c r="Q9" s="6">
        <f>FREQUENCY($E$5:$E$117,P9:$P$64)</f>
        <v>0</v>
      </c>
      <c r="R9" s="5">
        <f>R8+Q9</f>
        <v>1</v>
      </c>
    </row>
    <row r="10" spans="1:18" ht="17.25" thickBot="1" x14ac:dyDescent="0.35">
      <c r="A10" s="2" t="s">
        <v>158</v>
      </c>
      <c r="B10" s="29" t="s">
        <v>69</v>
      </c>
      <c r="C10" s="29">
        <v>82.5</v>
      </c>
      <c r="D10" s="29">
        <v>80</v>
      </c>
      <c r="E10" s="9">
        <v>81.25</v>
      </c>
      <c r="F10" s="2">
        <v>6</v>
      </c>
      <c r="G10" s="9">
        <v>7.6923076923076925</v>
      </c>
      <c r="P10" s="30">
        <v>85</v>
      </c>
      <c r="Q10" s="6">
        <f>FREQUENCY($E$5:$E$117,P10:$P$64)</f>
        <v>2</v>
      </c>
      <c r="R10" s="5">
        <f t="shared" si="0"/>
        <v>3</v>
      </c>
    </row>
    <row r="11" spans="1:18" ht="17.25" thickBot="1" x14ac:dyDescent="0.35">
      <c r="A11" s="2" t="s">
        <v>159</v>
      </c>
      <c r="B11" s="29" t="s">
        <v>77</v>
      </c>
      <c r="C11" s="29">
        <v>87.5</v>
      </c>
      <c r="D11" s="29">
        <v>75</v>
      </c>
      <c r="E11" s="9">
        <v>81.25</v>
      </c>
      <c r="F11" s="2">
        <v>6</v>
      </c>
      <c r="G11" s="9">
        <v>7.6923076923076925</v>
      </c>
      <c r="P11" s="30">
        <v>83.333333333333329</v>
      </c>
      <c r="Q11" s="6">
        <f>FREQUENCY($E$5:$E$117,P11:$P$64)</f>
        <v>0</v>
      </c>
      <c r="R11" s="5">
        <f t="shared" si="0"/>
        <v>3</v>
      </c>
    </row>
    <row r="12" spans="1:18" ht="17.25" thickBot="1" x14ac:dyDescent="0.35">
      <c r="A12" s="2" t="s">
        <v>160</v>
      </c>
      <c r="B12" s="29" t="s">
        <v>95</v>
      </c>
      <c r="C12" s="29">
        <v>75</v>
      </c>
      <c r="D12" s="29">
        <v>85</v>
      </c>
      <c r="E12" s="9">
        <v>80</v>
      </c>
      <c r="F12" s="2">
        <v>8</v>
      </c>
      <c r="G12" s="9">
        <v>10.256410256410255</v>
      </c>
      <c r="P12" s="30">
        <v>82.5</v>
      </c>
      <c r="Q12" s="6">
        <f>FREQUENCY($E$5:$E$117,P12:$P$64)</f>
        <v>2</v>
      </c>
      <c r="R12" s="5">
        <f t="shared" si="0"/>
        <v>5</v>
      </c>
    </row>
    <row r="13" spans="1:18" ht="17.25" thickBot="1" x14ac:dyDescent="0.35">
      <c r="A13" s="2" t="s">
        <v>161</v>
      </c>
      <c r="B13" s="29" t="s">
        <v>72</v>
      </c>
      <c r="C13" s="29">
        <v>67.5</v>
      </c>
      <c r="D13" s="29">
        <v>92.5</v>
      </c>
      <c r="E13" s="9">
        <v>80</v>
      </c>
      <c r="F13" s="2">
        <v>8</v>
      </c>
      <c r="G13" s="9">
        <v>10.256410256410255</v>
      </c>
      <c r="P13" s="30">
        <v>81.666666666666671</v>
      </c>
      <c r="Q13" s="6">
        <f>FREQUENCY($E$5:$E$117,P13:$P$64)</f>
        <v>2</v>
      </c>
      <c r="R13" s="5">
        <f t="shared" si="0"/>
        <v>7</v>
      </c>
    </row>
    <row r="14" spans="1:18" ht="17.25" thickBot="1" x14ac:dyDescent="0.35">
      <c r="A14" s="2" t="s">
        <v>162</v>
      </c>
      <c r="B14" s="29" t="s">
        <v>65</v>
      </c>
      <c r="C14" s="29">
        <v>82.5</v>
      </c>
      <c r="D14" s="29">
        <v>77.5</v>
      </c>
      <c r="E14" s="9">
        <v>80</v>
      </c>
      <c r="F14" s="2">
        <v>8</v>
      </c>
      <c r="G14" s="9">
        <v>10.256410256410255</v>
      </c>
      <c r="P14" s="30">
        <v>80.833333333333329</v>
      </c>
      <c r="Q14" s="6">
        <f>FREQUENCY($E$5:$E$117,P14:$P$64)</f>
        <v>0</v>
      </c>
      <c r="R14" s="5">
        <f t="shared" si="0"/>
        <v>7</v>
      </c>
    </row>
    <row r="15" spans="1:18" ht="17.25" thickBot="1" x14ac:dyDescent="0.35">
      <c r="A15" s="2" t="s">
        <v>163</v>
      </c>
      <c r="B15" s="29" t="s">
        <v>45</v>
      </c>
      <c r="C15" s="29">
        <v>72.5</v>
      </c>
      <c r="D15" s="29">
        <v>87.5</v>
      </c>
      <c r="E15" s="9">
        <v>80</v>
      </c>
      <c r="F15" s="2">
        <v>8</v>
      </c>
      <c r="G15" s="9">
        <v>10.256410256410255</v>
      </c>
      <c r="P15" s="30">
        <v>80</v>
      </c>
      <c r="Q15" s="6">
        <f>FREQUENCY($E$5:$E$117,P15:$P$64)</f>
        <v>5</v>
      </c>
      <c r="R15" s="5">
        <f t="shared" si="0"/>
        <v>12</v>
      </c>
    </row>
    <row r="16" spans="1:18" ht="17.45" customHeight="1" thickBot="1" x14ac:dyDescent="0.35">
      <c r="A16" s="2" t="s">
        <v>164</v>
      </c>
      <c r="B16" s="29" t="s">
        <v>47</v>
      </c>
      <c r="C16" s="29">
        <v>75</v>
      </c>
      <c r="D16" s="29">
        <v>85</v>
      </c>
      <c r="E16" s="9">
        <v>80</v>
      </c>
      <c r="F16" s="2">
        <v>8</v>
      </c>
      <c r="G16" s="9">
        <v>10.256410256410255</v>
      </c>
      <c r="P16" s="30">
        <v>79.166666666666671</v>
      </c>
      <c r="Q16" s="6">
        <f>FREQUENCY($E$5:$E$117,P16:$P$64)</f>
        <v>1</v>
      </c>
      <c r="R16" s="5">
        <f>R15+Q16</f>
        <v>13</v>
      </c>
    </row>
    <row r="17" spans="1:18" ht="17.25" thickBot="1" x14ac:dyDescent="0.35">
      <c r="A17" s="2" t="s">
        <v>165</v>
      </c>
      <c r="B17" s="29" t="s">
        <v>71</v>
      </c>
      <c r="C17" s="29">
        <v>77.5</v>
      </c>
      <c r="D17" s="29">
        <v>80</v>
      </c>
      <c r="E17" s="9">
        <v>78.75</v>
      </c>
      <c r="F17" s="2">
        <v>13</v>
      </c>
      <c r="G17" s="9">
        <v>16.666666666666664</v>
      </c>
      <c r="P17" s="30">
        <v>78.333333333333329</v>
      </c>
      <c r="Q17" s="6">
        <f>FREQUENCY($E$5:$E$117,P17:$P$64)</f>
        <v>0</v>
      </c>
      <c r="R17" s="5">
        <f t="shared" si="0"/>
        <v>13</v>
      </c>
    </row>
    <row r="18" spans="1:18" ht="17.25" thickBot="1" x14ac:dyDescent="0.35">
      <c r="A18" s="2" t="s">
        <v>166</v>
      </c>
      <c r="B18" s="29" t="s">
        <v>66</v>
      </c>
      <c r="C18" s="29">
        <v>82.5</v>
      </c>
      <c r="D18" s="29">
        <v>72.5</v>
      </c>
      <c r="E18" s="9">
        <v>77.5</v>
      </c>
      <c r="F18" s="2">
        <v>14</v>
      </c>
      <c r="G18" s="9">
        <v>17.948717948717949</v>
      </c>
      <c r="P18" s="30">
        <v>77.5</v>
      </c>
      <c r="Q18" s="6">
        <f>FREQUENCY($E$5:$E$117,P18:$P$64)</f>
        <v>6</v>
      </c>
      <c r="R18" s="5">
        <f t="shared" si="0"/>
        <v>19</v>
      </c>
    </row>
    <row r="19" spans="1:18" ht="17.25" thickBot="1" x14ac:dyDescent="0.35">
      <c r="A19" s="2" t="s">
        <v>167</v>
      </c>
      <c r="B19" s="29" t="s">
        <v>100</v>
      </c>
      <c r="C19" s="29">
        <v>82.5</v>
      </c>
      <c r="D19" s="29">
        <v>72.5</v>
      </c>
      <c r="E19" s="9">
        <v>77.5</v>
      </c>
      <c r="F19" s="2">
        <v>14</v>
      </c>
      <c r="G19" s="9">
        <v>17.948717948717949</v>
      </c>
      <c r="P19" s="30">
        <v>75.833333333333329</v>
      </c>
      <c r="Q19" s="6">
        <f>FREQUENCY($E$5:$E$117,P19:$P$64)</f>
        <v>0</v>
      </c>
      <c r="R19" s="5">
        <f t="shared" si="0"/>
        <v>19</v>
      </c>
    </row>
    <row r="20" spans="1:18" ht="17.25" customHeight="1" thickBot="1" x14ac:dyDescent="0.35">
      <c r="A20" s="2" t="s">
        <v>168</v>
      </c>
      <c r="B20" s="29" t="s">
        <v>96</v>
      </c>
      <c r="C20" s="29">
        <v>80</v>
      </c>
      <c r="D20" s="29">
        <v>75</v>
      </c>
      <c r="E20" s="9">
        <v>77.5</v>
      </c>
      <c r="F20" s="2">
        <v>14</v>
      </c>
      <c r="G20" s="9">
        <v>17.948717948717949</v>
      </c>
      <c r="P20" s="30">
        <v>75</v>
      </c>
      <c r="Q20" s="6">
        <f>FREQUENCY($E$5:$E$117,P20:$P$64)</f>
        <v>0</v>
      </c>
      <c r="R20" s="5">
        <f t="shared" si="0"/>
        <v>19</v>
      </c>
    </row>
    <row r="21" spans="1:18" ht="17.45" customHeight="1" thickBot="1" x14ac:dyDescent="0.35">
      <c r="A21" s="2" t="s">
        <v>169</v>
      </c>
      <c r="B21" s="29" t="s">
        <v>92</v>
      </c>
      <c r="C21" s="29">
        <v>70</v>
      </c>
      <c r="D21" s="29">
        <v>85</v>
      </c>
      <c r="E21" s="9">
        <v>77.5</v>
      </c>
      <c r="F21" s="2">
        <v>14</v>
      </c>
      <c r="G21" s="9">
        <v>17.948717948717949</v>
      </c>
      <c r="P21" s="30">
        <v>74.166666666666671</v>
      </c>
      <c r="Q21" s="6">
        <f>FREQUENCY($E$5:$E$117,P21:$P$64)</f>
        <v>6</v>
      </c>
      <c r="R21" s="5">
        <f t="shared" si="0"/>
        <v>25</v>
      </c>
    </row>
    <row r="22" spans="1:18" ht="17.25" thickBot="1" x14ac:dyDescent="0.35">
      <c r="A22" s="2" t="s">
        <v>170</v>
      </c>
      <c r="B22" s="29" t="s">
        <v>94</v>
      </c>
      <c r="C22" s="29">
        <v>70</v>
      </c>
      <c r="D22" s="29">
        <v>82.5</v>
      </c>
      <c r="E22" s="9">
        <v>76.25</v>
      </c>
      <c r="F22" s="2">
        <v>18</v>
      </c>
      <c r="G22" s="9">
        <v>23.076923076923077</v>
      </c>
      <c r="P22" s="30">
        <v>73.333333333333329</v>
      </c>
      <c r="Q22" s="6">
        <f>FREQUENCY($E$5:$E$117,P22:$P$64)</f>
        <v>0</v>
      </c>
      <c r="R22" s="5">
        <f>R21+Q22</f>
        <v>25</v>
      </c>
    </row>
    <row r="23" spans="1:18" ht="17.25" thickBot="1" x14ac:dyDescent="0.35">
      <c r="A23" s="2" t="s">
        <v>171</v>
      </c>
      <c r="B23" s="29" t="s">
        <v>79</v>
      </c>
      <c r="C23" s="29">
        <v>82.5</v>
      </c>
      <c r="D23" s="29">
        <v>70</v>
      </c>
      <c r="E23" s="9">
        <v>76.25</v>
      </c>
      <c r="F23" s="2">
        <v>18</v>
      </c>
      <c r="G23" s="9">
        <v>23.076923076923077</v>
      </c>
      <c r="P23" s="30">
        <v>72.5</v>
      </c>
      <c r="Q23" s="6">
        <f>FREQUENCY($E$5:$E$117,P23:$P$64)</f>
        <v>2</v>
      </c>
      <c r="R23" s="5">
        <f t="shared" si="0"/>
        <v>27</v>
      </c>
    </row>
    <row r="24" spans="1:18" ht="17.45" customHeight="1" thickBot="1" x14ac:dyDescent="0.35">
      <c r="A24" s="2" t="s">
        <v>172</v>
      </c>
      <c r="B24" s="29" t="s">
        <v>39</v>
      </c>
      <c r="C24" s="29">
        <v>77.5</v>
      </c>
      <c r="D24" s="29">
        <v>70</v>
      </c>
      <c r="E24" s="9">
        <v>73.75</v>
      </c>
      <c r="F24" s="2">
        <v>20</v>
      </c>
      <c r="G24" s="9">
        <v>25.641025641025639</v>
      </c>
      <c r="P24" s="30">
        <v>71.666666666666671</v>
      </c>
      <c r="Q24" s="6">
        <f>FREQUENCY($E$5:$E$117,P24:$P$64)</f>
        <v>1</v>
      </c>
      <c r="R24" s="5">
        <f t="shared" si="0"/>
        <v>28</v>
      </c>
    </row>
    <row r="25" spans="1:18" ht="17.45" customHeight="1" thickBot="1" x14ac:dyDescent="0.35">
      <c r="A25" s="2" t="s">
        <v>173</v>
      </c>
      <c r="B25" s="29" t="s">
        <v>67</v>
      </c>
      <c r="C25" s="29">
        <v>72.5</v>
      </c>
      <c r="D25" s="29">
        <v>75</v>
      </c>
      <c r="E25" s="9">
        <v>73.75</v>
      </c>
      <c r="F25" s="2">
        <v>20</v>
      </c>
      <c r="G25" s="9">
        <v>25.641025641025639</v>
      </c>
      <c r="P25" s="30">
        <v>70.833333333333329</v>
      </c>
      <c r="Q25" s="6">
        <f>FREQUENCY($E$5:$E$117,P25:$P$64)</f>
        <v>2</v>
      </c>
      <c r="R25" s="5">
        <f t="shared" si="0"/>
        <v>30</v>
      </c>
    </row>
    <row r="26" spans="1:18" ht="17.45" customHeight="1" thickBot="1" x14ac:dyDescent="0.35">
      <c r="A26" s="2" t="s">
        <v>174</v>
      </c>
      <c r="B26" s="29" t="s">
        <v>56</v>
      </c>
      <c r="C26" s="29">
        <v>62.5</v>
      </c>
      <c r="D26" s="29">
        <v>85</v>
      </c>
      <c r="E26" s="9">
        <v>73.75</v>
      </c>
      <c r="F26" s="2">
        <v>20</v>
      </c>
      <c r="G26" s="9">
        <v>25.641025641025639</v>
      </c>
      <c r="P26" s="30">
        <v>69.166666666666671</v>
      </c>
      <c r="Q26" s="6">
        <f>FREQUENCY($E$5:$E$117,P26:$P$64)</f>
        <v>0</v>
      </c>
      <c r="R26" s="5">
        <f t="shared" si="0"/>
        <v>30</v>
      </c>
    </row>
    <row r="27" spans="1:18" ht="17.25" thickBot="1" x14ac:dyDescent="0.35">
      <c r="A27" s="2" t="s">
        <v>175</v>
      </c>
      <c r="B27" s="29" t="s">
        <v>43</v>
      </c>
      <c r="C27" s="29">
        <v>70</v>
      </c>
      <c r="D27" s="29">
        <v>77.5</v>
      </c>
      <c r="E27" s="9">
        <v>73.75</v>
      </c>
      <c r="F27" s="2">
        <v>20</v>
      </c>
      <c r="G27" s="9">
        <v>25.641025641025639</v>
      </c>
      <c r="P27" s="30">
        <v>68.333333333333329</v>
      </c>
      <c r="Q27" s="6">
        <f>FREQUENCY($E$5:$E$117,P27:$P$64)</f>
        <v>1</v>
      </c>
      <c r="R27" s="5">
        <f t="shared" si="0"/>
        <v>31</v>
      </c>
    </row>
    <row r="28" spans="1:18" ht="17.25" thickBot="1" x14ac:dyDescent="0.35">
      <c r="A28" s="2" t="s">
        <v>176</v>
      </c>
      <c r="B28" s="29" t="s">
        <v>59</v>
      </c>
      <c r="C28" s="29">
        <v>72.5</v>
      </c>
      <c r="D28" s="29">
        <v>75</v>
      </c>
      <c r="E28" s="9">
        <v>73.75</v>
      </c>
      <c r="F28" s="2">
        <v>20</v>
      </c>
      <c r="G28" s="9">
        <v>25.641025641025639</v>
      </c>
      <c r="P28" s="30">
        <v>66.666666666666671</v>
      </c>
      <c r="Q28" s="6">
        <f>FREQUENCY($E$5:$E$117,P28:$P$64)</f>
        <v>1</v>
      </c>
      <c r="R28" s="5">
        <f t="shared" si="0"/>
        <v>32</v>
      </c>
    </row>
    <row r="29" spans="1:18" ht="17.45" customHeight="1" thickBot="1" x14ac:dyDescent="0.35">
      <c r="A29" s="2" t="s">
        <v>177</v>
      </c>
      <c r="B29" s="29" t="s">
        <v>83</v>
      </c>
      <c r="C29" s="29">
        <v>72.5</v>
      </c>
      <c r="D29" s="29">
        <v>75</v>
      </c>
      <c r="E29" s="9">
        <v>73.75</v>
      </c>
      <c r="F29" s="2">
        <v>20</v>
      </c>
      <c r="G29" s="9">
        <v>25.641025641025639</v>
      </c>
      <c r="P29" s="30">
        <v>65.833333333333329</v>
      </c>
      <c r="Q29" s="6">
        <f>FREQUENCY($E$5:$E$117,P29:$P$64)</f>
        <v>2</v>
      </c>
      <c r="R29" s="5">
        <f t="shared" si="0"/>
        <v>34</v>
      </c>
    </row>
    <row r="30" spans="1:18" ht="17.25" thickBot="1" x14ac:dyDescent="0.35">
      <c r="A30" s="2" t="s">
        <v>178</v>
      </c>
      <c r="B30" s="29" t="s">
        <v>70</v>
      </c>
      <c r="C30" s="29">
        <v>75</v>
      </c>
      <c r="D30" s="29">
        <v>70</v>
      </c>
      <c r="E30" s="9">
        <v>72.5</v>
      </c>
      <c r="F30" s="2">
        <v>26</v>
      </c>
      <c r="G30" s="9">
        <v>33.333333333333329</v>
      </c>
      <c r="P30" s="30">
        <v>62.5</v>
      </c>
      <c r="Q30" s="6">
        <f>FREQUENCY($E$5:$E$117,P30:$P$64)</f>
        <v>1</v>
      </c>
      <c r="R30" s="5">
        <f>R29+Q30</f>
        <v>35</v>
      </c>
    </row>
    <row r="31" spans="1:18" ht="17.25" thickBot="1" x14ac:dyDescent="0.35">
      <c r="A31" s="2" t="s">
        <v>179</v>
      </c>
      <c r="B31" s="29" t="s">
        <v>78</v>
      </c>
      <c r="C31" s="29">
        <v>80</v>
      </c>
      <c r="D31" s="29">
        <v>65</v>
      </c>
      <c r="E31" s="9">
        <v>72.5</v>
      </c>
      <c r="F31" s="2">
        <v>26</v>
      </c>
      <c r="G31" s="9">
        <v>33.333333333333329</v>
      </c>
      <c r="P31" s="30">
        <v>61.666666666666664</v>
      </c>
      <c r="Q31" s="6">
        <f>FREQUENCY($E$5:$E$117,P31:$P$64)</f>
        <v>6</v>
      </c>
      <c r="R31" s="5">
        <f t="shared" si="0"/>
        <v>41</v>
      </c>
    </row>
    <row r="32" spans="1:18" ht="17.25" thickBot="1" x14ac:dyDescent="0.35">
      <c r="A32" s="2" t="s">
        <v>180</v>
      </c>
      <c r="B32" s="29" t="s">
        <v>38</v>
      </c>
      <c r="C32" s="29">
        <v>72.5</v>
      </c>
      <c r="D32" s="29">
        <v>70</v>
      </c>
      <c r="E32" s="9">
        <v>71.25</v>
      </c>
      <c r="F32" s="2">
        <v>28</v>
      </c>
      <c r="G32" s="9">
        <v>35.897435897435898</v>
      </c>
      <c r="P32" s="30">
        <v>59.166666666666664</v>
      </c>
      <c r="Q32" s="6">
        <f>FREQUENCY($E$5:$E$117,P32:$P$64)</f>
        <v>3</v>
      </c>
      <c r="R32" s="5">
        <f t="shared" si="0"/>
        <v>44</v>
      </c>
    </row>
    <row r="33" spans="1:18" ht="17.25" thickBot="1" x14ac:dyDescent="0.35">
      <c r="A33" s="2" t="s">
        <v>181</v>
      </c>
      <c r="B33" s="29" t="s">
        <v>52</v>
      </c>
      <c r="C33" s="29">
        <v>57.5</v>
      </c>
      <c r="D33" s="29">
        <v>82.5</v>
      </c>
      <c r="E33" s="9">
        <v>70</v>
      </c>
      <c r="F33" s="2">
        <v>29</v>
      </c>
      <c r="G33" s="9">
        <v>37.179487179487182</v>
      </c>
      <c r="P33" s="30">
        <v>58.333333333333336</v>
      </c>
      <c r="Q33" s="6">
        <f>FREQUENCY($E$5:$E$117,P33:$P$64)</f>
        <v>0</v>
      </c>
      <c r="R33" s="5">
        <f t="shared" si="0"/>
        <v>44</v>
      </c>
    </row>
    <row r="34" spans="1:18" ht="17.45" customHeight="1" thickBot="1" x14ac:dyDescent="0.35">
      <c r="A34" s="2" t="s">
        <v>182</v>
      </c>
      <c r="B34" s="29" t="s">
        <v>46</v>
      </c>
      <c r="C34" s="29">
        <v>60</v>
      </c>
      <c r="D34" s="29">
        <v>80</v>
      </c>
      <c r="E34" s="9">
        <v>70</v>
      </c>
      <c r="F34" s="2">
        <v>29</v>
      </c>
      <c r="G34" s="9">
        <v>37.179487179487182</v>
      </c>
      <c r="P34" s="30">
        <v>57.5</v>
      </c>
      <c r="Q34" s="6">
        <f>FREQUENCY($E$5:$E$117,P34:$P$64)</f>
        <v>3</v>
      </c>
      <c r="R34" s="5">
        <f>R33+Q34</f>
        <v>47</v>
      </c>
    </row>
    <row r="35" spans="1:18" ht="17.45" customHeight="1" thickBot="1" x14ac:dyDescent="0.35">
      <c r="A35" s="2" t="s">
        <v>183</v>
      </c>
      <c r="B35" s="29" t="s">
        <v>44</v>
      </c>
      <c r="C35" s="29">
        <v>57.5</v>
      </c>
      <c r="D35" s="29">
        <v>77.5</v>
      </c>
      <c r="E35" s="9">
        <v>67.5</v>
      </c>
      <c r="F35" s="2">
        <v>31</v>
      </c>
      <c r="G35" s="9">
        <v>39.743589743589745</v>
      </c>
      <c r="P35" s="30">
        <v>56.666666666666664</v>
      </c>
      <c r="Q35" s="6">
        <f>FREQUENCY($E$5:$E$117,P35:$P$64)</f>
        <v>1</v>
      </c>
      <c r="R35" s="5">
        <f>R34+Q35</f>
        <v>48</v>
      </c>
    </row>
    <row r="36" spans="1:18" ht="17.25" thickBot="1" x14ac:dyDescent="0.35">
      <c r="A36" s="2" t="s">
        <v>184</v>
      </c>
      <c r="B36" s="29" t="s">
        <v>88</v>
      </c>
      <c r="C36" s="29">
        <v>62.5</v>
      </c>
      <c r="D36" s="29">
        <v>70</v>
      </c>
      <c r="E36" s="9">
        <v>66.25</v>
      </c>
      <c r="F36" s="2">
        <v>32</v>
      </c>
      <c r="G36" s="9">
        <v>41.025641025641022</v>
      </c>
      <c r="P36" s="30">
        <v>55.833333333333336</v>
      </c>
      <c r="Q36" s="6">
        <f>FREQUENCY($E$5:$E$117,P36:$P$64)</f>
        <v>3</v>
      </c>
      <c r="R36" s="5">
        <f t="shared" si="0"/>
        <v>51</v>
      </c>
    </row>
    <row r="37" spans="1:18" ht="17.45" customHeight="1" thickBot="1" x14ac:dyDescent="0.35">
      <c r="A37" s="2" t="s">
        <v>185</v>
      </c>
      <c r="B37" s="29" t="s">
        <v>87</v>
      </c>
      <c r="C37" s="29">
        <v>52.5</v>
      </c>
      <c r="D37" s="29">
        <v>77.5</v>
      </c>
      <c r="E37" s="9">
        <v>65</v>
      </c>
      <c r="F37" s="2">
        <v>33</v>
      </c>
      <c r="G37" s="9">
        <v>42.307692307692307</v>
      </c>
      <c r="P37" s="30">
        <v>53.333333333333336</v>
      </c>
      <c r="Q37" s="6">
        <f>FREQUENCY($E$5:$E$117,P37:$P$64)</f>
        <v>3</v>
      </c>
      <c r="R37" s="5">
        <f t="shared" si="0"/>
        <v>54</v>
      </c>
    </row>
    <row r="38" spans="1:18" ht="17.45" customHeight="1" thickBot="1" x14ac:dyDescent="0.35">
      <c r="A38" s="2" t="s">
        <v>186</v>
      </c>
      <c r="B38" s="29" t="s">
        <v>86</v>
      </c>
      <c r="C38" s="29">
        <v>70</v>
      </c>
      <c r="D38" s="29">
        <v>57.5</v>
      </c>
      <c r="E38" s="9">
        <v>63.75</v>
      </c>
      <c r="F38" s="2">
        <v>34</v>
      </c>
      <c r="G38" s="9">
        <v>43.589743589743591</v>
      </c>
      <c r="P38" s="30">
        <v>50.833333333333336</v>
      </c>
      <c r="Q38" s="6">
        <f>FREQUENCY($E$5:$E$117,P38:$P$64)</f>
        <v>3</v>
      </c>
      <c r="R38" s="5">
        <f>R37+Q38</f>
        <v>57</v>
      </c>
    </row>
    <row r="39" spans="1:18" ht="17.25" thickBot="1" x14ac:dyDescent="0.35">
      <c r="A39" s="2" t="s">
        <v>187</v>
      </c>
      <c r="B39" s="29" t="s">
        <v>58</v>
      </c>
      <c r="C39" s="29">
        <v>60</v>
      </c>
      <c r="D39" s="29">
        <v>65</v>
      </c>
      <c r="E39" s="9">
        <v>62.5</v>
      </c>
      <c r="F39" s="2">
        <v>35</v>
      </c>
      <c r="G39" s="9">
        <v>44.871794871794876</v>
      </c>
      <c r="P39" s="30">
        <v>47.5</v>
      </c>
      <c r="Q39" s="6">
        <f>FREQUENCY($E$5:$E$117,P39:$P$64)</f>
        <v>2</v>
      </c>
      <c r="R39" s="5">
        <f>R38+Q39</f>
        <v>59</v>
      </c>
    </row>
    <row r="40" spans="1:18" ht="17.25" thickBot="1" x14ac:dyDescent="0.35">
      <c r="A40" s="2" t="s">
        <v>188</v>
      </c>
      <c r="B40" s="29" t="s">
        <v>64</v>
      </c>
      <c r="C40" s="29">
        <v>62.5</v>
      </c>
      <c r="D40" s="29">
        <v>60</v>
      </c>
      <c r="E40" s="9">
        <v>61.25</v>
      </c>
      <c r="F40" s="2">
        <v>36</v>
      </c>
      <c r="G40" s="9">
        <v>46.153846153846153</v>
      </c>
      <c r="P40" s="30">
        <v>46.666666666666664</v>
      </c>
      <c r="Q40" s="6">
        <f>FREQUENCY($E$5:$E$117,P40:$P$64)</f>
        <v>4</v>
      </c>
      <c r="R40" s="5">
        <f t="shared" si="0"/>
        <v>63</v>
      </c>
    </row>
    <row r="41" spans="1:18" ht="17.25" thickBot="1" x14ac:dyDescent="0.35">
      <c r="A41" s="2" t="s">
        <v>189</v>
      </c>
      <c r="B41" s="29" t="s">
        <v>73</v>
      </c>
      <c r="C41" s="29">
        <v>60</v>
      </c>
      <c r="D41" s="29">
        <v>62.5</v>
      </c>
      <c r="E41" s="9">
        <v>61.25</v>
      </c>
      <c r="F41" s="2">
        <v>36</v>
      </c>
      <c r="G41" s="9">
        <v>46.153846153846153</v>
      </c>
      <c r="P41" s="30">
        <v>45.833333333333336</v>
      </c>
      <c r="Q41" s="6">
        <f>FREQUENCY($E$5:$E$117,P41:$P$64)</f>
        <v>1</v>
      </c>
      <c r="R41" s="5">
        <f t="shared" si="0"/>
        <v>64</v>
      </c>
    </row>
    <row r="42" spans="1:18" ht="17.25" thickBot="1" x14ac:dyDescent="0.35">
      <c r="A42" s="2" t="s">
        <v>190</v>
      </c>
      <c r="B42" s="29" t="s">
        <v>105</v>
      </c>
      <c r="C42" s="29">
        <v>50</v>
      </c>
      <c r="D42" s="29">
        <v>72.5</v>
      </c>
      <c r="E42" s="9">
        <v>61.25</v>
      </c>
      <c r="F42" s="2">
        <v>36</v>
      </c>
      <c r="G42" s="9">
        <v>46.153846153846153</v>
      </c>
      <c r="P42" s="30">
        <v>42.5</v>
      </c>
      <c r="Q42" s="6">
        <f>FREQUENCY($E$5:$E$117,P42:$P$64)</f>
        <v>2</v>
      </c>
      <c r="R42" s="5">
        <f t="shared" si="0"/>
        <v>66</v>
      </c>
    </row>
    <row r="43" spans="1:18" ht="17.25" thickBot="1" x14ac:dyDescent="0.35">
      <c r="A43" s="2" t="s">
        <v>191</v>
      </c>
      <c r="B43" s="29" t="s">
        <v>48</v>
      </c>
      <c r="C43" s="29">
        <v>55</v>
      </c>
      <c r="D43" s="29">
        <v>65</v>
      </c>
      <c r="E43" s="9">
        <v>60</v>
      </c>
      <c r="F43" s="2">
        <v>39</v>
      </c>
      <c r="G43" s="9">
        <v>50</v>
      </c>
      <c r="P43" s="30">
        <v>40</v>
      </c>
      <c r="Q43" s="6">
        <f>FREQUENCY($E$5:$E$117,P43:$P$64)</f>
        <v>0</v>
      </c>
      <c r="R43" s="5">
        <f>R42+Q43</f>
        <v>66</v>
      </c>
    </row>
    <row r="44" spans="1:18" ht="17.45" customHeight="1" thickBot="1" x14ac:dyDescent="0.35">
      <c r="A44" s="2" t="s">
        <v>192</v>
      </c>
      <c r="B44" s="29" t="s">
        <v>81</v>
      </c>
      <c r="C44" s="29">
        <v>67.5</v>
      </c>
      <c r="D44" s="29">
        <v>52.5</v>
      </c>
      <c r="E44" s="9">
        <v>60</v>
      </c>
      <c r="F44" s="2">
        <v>39</v>
      </c>
      <c r="G44" s="9">
        <v>50</v>
      </c>
      <c r="P44" s="30">
        <v>36.666666666666664</v>
      </c>
      <c r="Q44" s="6">
        <f>FREQUENCY($E$5:$E$117,P44:$P$64)</f>
        <v>5</v>
      </c>
      <c r="R44" s="5">
        <f t="shared" si="0"/>
        <v>71</v>
      </c>
    </row>
    <row r="45" spans="1:18" ht="17.25" thickBot="1" x14ac:dyDescent="0.35">
      <c r="A45" s="2" t="s">
        <v>193</v>
      </c>
      <c r="B45" s="29" t="s">
        <v>80</v>
      </c>
      <c r="C45" s="29">
        <v>57.5</v>
      </c>
      <c r="D45" s="29">
        <v>62.5</v>
      </c>
      <c r="E45" s="9">
        <v>60</v>
      </c>
      <c r="F45" s="2">
        <v>39</v>
      </c>
      <c r="G45" s="9">
        <v>50</v>
      </c>
      <c r="P45" s="30">
        <v>33.333333333333336</v>
      </c>
      <c r="Q45" s="6">
        <f>FREQUENCY($E$5:$E$117,P45:$P$64)</f>
        <v>6</v>
      </c>
      <c r="R45" s="5">
        <f t="shared" si="0"/>
        <v>77</v>
      </c>
    </row>
    <row r="46" spans="1:18" ht="17.25" thickBot="1" x14ac:dyDescent="0.35">
      <c r="A46" s="2" t="s">
        <v>194</v>
      </c>
      <c r="B46" s="29" t="s">
        <v>91</v>
      </c>
      <c r="C46" s="29">
        <v>42.5</v>
      </c>
      <c r="D46" s="29">
        <v>75</v>
      </c>
      <c r="E46" s="9">
        <v>58.75</v>
      </c>
      <c r="F46" s="2">
        <v>42</v>
      </c>
      <c r="G46" s="9">
        <v>53.846153846153847</v>
      </c>
      <c r="P46" s="30">
        <v>20</v>
      </c>
      <c r="Q46" s="6">
        <f>FREQUENCY($E$5:$E$117,P46:$P$64)</f>
        <v>0</v>
      </c>
      <c r="R46" s="5">
        <f>R45+Q46</f>
        <v>77</v>
      </c>
    </row>
    <row r="47" spans="1:18" ht="17.25" thickBot="1" x14ac:dyDescent="0.35">
      <c r="A47" s="2" t="s">
        <v>195</v>
      </c>
      <c r="B47" s="29" t="s">
        <v>49</v>
      </c>
      <c r="C47" s="29">
        <v>65</v>
      </c>
      <c r="D47" s="29">
        <v>52.5</v>
      </c>
      <c r="E47" s="9">
        <v>58.75</v>
      </c>
      <c r="F47" s="2">
        <v>42</v>
      </c>
      <c r="G47" s="9">
        <v>53.846153846153847</v>
      </c>
      <c r="P47" s="30">
        <v>0</v>
      </c>
      <c r="Q47" s="6">
        <f>FREQUENCY($E$5:$E$117,P47:$P$64)</f>
        <v>36</v>
      </c>
      <c r="R47" s="5">
        <f>R46+Q47</f>
        <v>113</v>
      </c>
    </row>
    <row r="48" spans="1:18" ht="17.45" customHeight="1" x14ac:dyDescent="0.3">
      <c r="A48" s="2" t="s">
        <v>196</v>
      </c>
      <c r="B48" s="29" t="s">
        <v>85</v>
      </c>
      <c r="C48" s="29">
        <v>52.5</v>
      </c>
      <c r="D48" s="29">
        <v>65</v>
      </c>
      <c r="E48" s="9">
        <v>58.75</v>
      </c>
      <c r="F48" s="2">
        <v>42</v>
      </c>
      <c r="G48" s="9">
        <v>53.846153846153847</v>
      </c>
    </row>
    <row r="49" spans="1:18" ht="17.45" customHeight="1" x14ac:dyDescent="0.3">
      <c r="A49" s="2" t="s">
        <v>197</v>
      </c>
      <c r="B49" s="29" t="s">
        <v>36</v>
      </c>
      <c r="C49" s="29">
        <v>62.5</v>
      </c>
      <c r="D49" s="29">
        <v>52.5</v>
      </c>
      <c r="E49" s="9">
        <v>57.5</v>
      </c>
      <c r="F49" s="2">
        <v>45</v>
      </c>
      <c r="G49" s="9">
        <v>57.692307692307686</v>
      </c>
    </row>
    <row r="50" spans="1:18" ht="17.45" customHeight="1" x14ac:dyDescent="0.3">
      <c r="A50" s="2" t="s">
        <v>198</v>
      </c>
      <c r="B50" s="29" t="s">
        <v>62</v>
      </c>
      <c r="C50" s="29">
        <v>60</v>
      </c>
      <c r="D50" s="29">
        <v>55</v>
      </c>
      <c r="E50" s="9">
        <v>57.5</v>
      </c>
      <c r="F50" s="2">
        <v>45</v>
      </c>
      <c r="G50" s="9">
        <v>57.692307692307686</v>
      </c>
    </row>
    <row r="51" spans="1:18" ht="17.45" customHeight="1" x14ac:dyDescent="0.3">
      <c r="A51" s="2" t="s">
        <v>199</v>
      </c>
      <c r="B51" s="29" t="s">
        <v>76</v>
      </c>
      <c r="C51" s="29">
        <v>50</v>
      </c>
      <c r="D51" s="29">
        <v>65</v>
      </c>
      <c r="E51" s="9">
        <v>57.5</v>
      </c>
      <c r="F51" s="2">
        <v>45</v>
      </c>
      <c r="G51" s="9">
        <v>57.692307692307686</v>
      </c>
      <c r="P51" s="3" t="s">
        <v>4</v>
      </c>
      <c r="Q51" s="16">
        <f>SUM(Q5:Q47)</f>
        <v>113</v>
      </c>
      <c r="R51" s="1" t="s">
        <v>3</v>
      </c>
    </row>
    <row r="52" spans="1:18" ht="17.45" customHeight="1" x14ac:dyDescent="0.3">
      <c r="A52" s="2" t="s">
        <v>200</v>
      </c>
      <c r="B52" s="29" t="s">
        <v>109</v>
      </c>
      <c r="C52" s="29">
        <v>50</v>
      </c>
      <c r="D52" s="29">
        <v>62.5</v>
      </c>
      <c r="E52" s="9">
        <v>56.25</v>
      </c>
      <c r="F52" s="2">
        <v>48</v>
      </c>
      <c r="G52" s="9">
        <v>61.53846153846154</v>
      </c>
      <c r="P52" s="3" t="s">
        <v>2</v>
      </c>
      <c r="Q52" s="33">
        <f>AVERAGE(E5:E81)</f>
        <v>60.438311688311686</v>
      </c>
      <c r="R52" s="1" t="s">
        <v>0</v>
      </c>
    </row>
    <row r="53" spans="1:18" ht="17.45" customHeight="1" x14ac:dyDescent="0.3">
      <c r="A53" s="2" t="s">
        <v>201</v>
      </c>
      <c r="B53" s="29" t="s">
        <v>40</v>
      </c>
      <c r="C53" s="29">
        <v>57.5</v>
      </c>
      <c r="D53" s="29">
        <v>52.5</v>
      </c>
      <c r="E53" s="9">
        <v>55</v>
      </c>
      <c r="F53" s="2">
        <v>49</v>
      </c>
      <c r="G53" s="9">
        <v>62.820512820512818</v>
      </c>
      <c r="P53" s="3" t="s">
        <v>1</v>
      </c>
      <c r="Q53" s="32">
        <v>90</v>
      </c>
      <c r="R53" s="1" t="s">
        <v>0</v>
      </c>
    </row>
    <row r="54" spans="1:18" ht="17.45" customHeight="1" x14ac:dyDescent="0.3">
      <c r="A54" s="2" t="s">
        <v>202</v>
      </c>
      <c r="B54" s="29" t="s">
        <v>90</v>
      </c>
      <c r="C54" s="29">
        <v>55</v>
      </c>
      <c r="D54" s="29">
        <v>55</v>
      </c>
      <c r="E54" s="9">
        <v>55</v>
      </c>
      <c r="F54" s="2">
        <v>49</v>
      </c>
      <c r="G54" s="9">
        <v>62.820512820512818</v>
      </c>
    </row>
    <row r="55" spans="1:18" ht="17.45" customHeight="1" x14ac:dyDescent="0.3">
      <c r="A55" s="2" t="s">
        <v>203</v>
      </c>
      <c r="B55" s="29" t="s">
        <v>50</v>
      </c>
      <c r="C55" s="29">
        <v>55</v>
      </c>
      <c r="D55" s="29">
        <v>52.5</v>
      </c>
      <c r="E55" s="9">
        <v>53.75</v>
      </c>
      <c r="F55" s="2">
        <v>51</v>
      </c>
      <c r="G55" s="9">
        <v>65.384615384615387</v>
      </c>
    </row>
    <row r="56" spans="1:18" x14ac:dyDescent="0.3">
      <c r="A56" s="2" t="s">
        <v>204</v>
      </c>
      <c r="B56" s="29" t="s">
        <v>35</v>
      </c>
      <c r="C56" s="29">
        <v>47.5</v>
      </c>
      <c r="D56" s="29">
        <v>57.5</v>
      </c>
      <c r="E56" s="9">
        <v>52.5</v>
      </c>
      <c r="F56" s="2">
        <v>52</v>
      </c>
      <c r="G56" s="9">
        <v>66.666666666666657</v>
      </c>
    </row>
    <row r="57" spans="1:18" ht="17.45" customHeight="1" x14ac:dyDescent="0.3">
      <c r="A57" s="2" t="s">
        <v>205</v>
      </c>
      <c r="B57" s="29" t="s">
        <v>104</v>
      </c>
      <c r="C57" s="29">
        <v>55</v>
      </c>
      <c r="D57" s="29">
        <v>50</v>
      </c>
      <c r="E57" s="9">
        <v>52.5</v>
      </c>
      <c r="F57" s="2">
        <v>52</v>
      </c>
      <c r="G57" s="9">
        <v>66.666666666666657</v>
      </c>
    </row>
    <row r="58" spans="1:18" ht="17.45" customHeight="1" x14ac:dyDescent="0.3">
      <c r="A58" s="2" t="s">
        <v>206</v>
      </c>
      <c r="B58" s="29" t="s">
        <v>102</v>
      </c>
      <c r="C58" s="29">
        <v>52.5</v>
      </c>
      <c r="D58" s="29">
        <v>50</v>
      </c>
      <c r="E58" s="9">
        <v>51.25</v>
      </c>
      <c r="F58" s="2">
        <v>54</v>
      </c>
      <c r="G58" s="9">
        <v>69.230769230769226</v>
      </c>
    </row>
    <row r="59" spans="1:18" ht="17.45" customHeight="1" x14ac:dyDescent="0.3">
      <c r="A59" s="2" t="s">
        <v>207</v>
      </c>
      <c r="B59" s="29" t="s">
        <v>68</v>
      </c>
      <c r="C59" s="29">
        <v>40</v>
      </c>
      <c r="D59" s="29">
        <v>60</v>
      </c>
      <c r="E59" s="9">
        <v>50</v>
      </c>
      <c r="F59" s="2">
        <v>55</v>
      </c>
      <c r="G59" s="9">
        <v>70.512820512820511</v>
      </c>
    </row>
    <row r="60" spans="1:18" ht="17.45" customHeight="1" x14ac:dyDescent="0.3">
      <c r="A60" s="2" t="s">
        <v>208</v>
      </c>
      <c r="B60" s="29" t="s">
        <v>99</v>
      </c>
      <c r="C60" s="29">
        <v>55</v>
      </c>
      <c r="D60" s="29">
        <v>45</v>
      </c>
      <c r="E60" s="9">
        <v>50</v>
      </c>
      <c r="F60" s="2">
        <v>55</v>
      </c>
      <c r="G60" s="9">
        <v>70.512820512820511</v>
      </c>
    </row>
    <row r="61" spans="1:18" ht="17.45" customHeight="1" x14ac:dyDescent="0.3">
      <c r="A61" s="2" t="s">
        <v>209</v>
      </c>
      <c r="B61" s="29" t="s">
        <v>106</v>
      </c>
      <c r="C61" s="29">
        <v>50</v>
      </c>
      <c r="D61" s="29">
        <v>47.5</v>
      </c>
      <c r="E61" s="9">
        <v>48.75</v>
      </c>
      <c r="F61" s="2">
        <v>57</v>
      </c>
      <c r="G61" s="9">
        <v>73.076923076923066</v>
      </c>
    </row>
    <row r="62" spans="1:18" ht="17.45" customHeight="1" x14ac:dyDescent="0.3">
      <c r="A62" s="2" t="s">
        <v>210</v>
      </c>
      <c r="B62" s="29" t="s">
        <v>63</v>
      </c>
      <c r="C62" s="29">
        <v>42.5</v>
      </c>
      <c r="D62" s="29">
        <v>52.5</v>
      </c>
      <c r="E62" s="9">
        <v>47.5</v>
      </c>
      <c r="F62" s="2">
        <v>58</v>
      </c>
      <c r="G62" s="9">
        <v>74.358974358974365</v>
      </c>
    </row>
    <row r="63" spans="1:18" ht="17.45" customHeight="1" x14ac:dyDescent="0.3">
      <c r="A63" s="2" t="s">
        <v>211</v>
      </c>
      <c r="B63" s="29" t="s">
        <v>42</v>
      </c>
      <c r="C63" s="29">
        <v>42.5</v>
      </c>
      <c r="D63" s="29">
        <v>52.5</v>
      </c>
      <c r="E63" s="9">
        <v>47.5</v>
      </c>
      <c r="F63" s="2">
        <v>58</v>
      </c>
      <c r="G63" s="9">
        <v>74.358974358974365</v>
      </c>
    </row>
    <row r="64" spans="1:18" ht="17.45" customHeight="1" x14ac:dyDescent="0.3">
      <c r="A64" s="2" t="s">
        <v>212</v>
      </c>
      <c r="B64" s="29" t="s">
        <v>51</v>
      </c>
      <c r="C64" s="29">
        <v>45</v>
      </c>
      <c r="D64" s="29">
        <v>47.5</v>
      </c>
      <c r="E64" s="9">
        <v>46.25</v>
      </c>
      <c r="F64" s="2">
        <v>60</v>
      </c>
      <c r="G64" s="9">
        <v>76.923076923076934</v>
      </c>
    </row>
    <row r="65" spans="1:7" ht="17.45" customHeight="1" x14ac:dyDescent="0.3">
      <c r="A65" s="2" t="s">
        <v>213</v>
      </c>
      <c r="B65" s="29" t="s">
        <v>89</v>
      </c>
      <c r="C65" s="29">
        <v>45</v>
      </c>
      <c r="D65" s="29">
        <v>47.5</v>
      </c>
      <c r="E65" s="9">
        <v>46.25</v>
      </c>
      <c r="F65" s="2">
        <v>60</v>
      </c>
      <c r="G65" s="9">
        <v>76.923076923076934</v>
      </c>
    </row>
    <row r="66" spans="1:7" ht="17.45" customHeight="1" x14ac:dyDescent="0.3">
      <c r="A66" s="2" t="s">
        <v>214</v>
      </c>
      <c r="B66" s="29" t="s">
        <v>97</v>
      </c>
      <c r="C66" s="29">
        <v>35</v>
      </c>
      <c r="D66" s="29">
        <v>57.5</v>
      </c>
      <c r="E66" s="9">
        <v>46.25</v>
      </c>
      <c r="F66" s="2">
        <v>60</v>
      </c>
      <c r="G66" s="9">
        <v>76.923076923076934</v>
      </c>
    </row>
    <row r="67" spans="1:7" ht="17.45" customHeight="1" x14ac:dyDescent="0.3">
      <c r="A67" s="2" t="s">
        <v>215</v>
      </c>
      <c r="B67" s="29" t="s">
        <v>101</v>
      </c>
      <c r="C67" s="29">
        <v>37.5</v>
      </c>
      <c r="D67" s="29">
        <v>55</v>
      </c>
      <c r="E67" s="9">
        <v>46.25</v>
      </c>
      <c r="F67" s="2">
        <v>60</v>
      </c>
      <c r="G67" s="9">
        <v>76.923076923076934</v>
      </c>
    </row>
    <row r="68" spans="1:7" ht="17.45" customHeight="1" x14ac:dyDescent="0.3">
      <c r="A68" s="2" t="s">
        <v>216</v>
      </c>
      <c r="B68" s="29" t="s">
        <v>75</v>
      </c>
      <c r="C68" s="29">
        <v>47.5</v>
      </c>
      <c r="D68" s="29">
        <v>40</v>
      </c>
      <c r="E68" s="9">
        <v>43.75</v>
      </c>
      <c r="F68" s="2">
        <v>64</v>
      </c>
      <c r="G68" s="9">
        <v>82.051282051282044</v>
      </c>
    </row>
    <row r="69" spans="1:7" ht="17.45" customHeight="1" x14ac:dyDescent="0.3">
      <c r="A69" s="2" t="s">
        <v>217</v>
      </c>
      <c r="B69" s="29" t="s">
        <v>82</v>
      </c>
      <c r="C69" s="29">
        <v>62.5</v>
      </c>
      <c r="D69" s="29">
        <v>20</v>
      </c>
      <c r="E69" s="9">
        <v>41.25</v>
      </c>
      <c r="F69" s="2">
        <v>65</v>
      </c>
      <c r="G69" s="9">
        <v>83.333333333333343</v>
      </c>
    </row>
    <row r="70" spans="1:7" ht="17.45" customHeight="1" x14ac:dyDescent="0.3">
      <c r="A70" s="2" t="s">
        <v>218</v>
      </c>
      <c r="B70" s="29" t="s">
        <v>98</v>
      </c>
      <c r="C70" s="29">
        <v>50</v>
      </c>
      <c r="D70" s="29">
        <v>32.5</v>
      </c>
      <c r="E70" s="9">
        <v>41.25</v>
      </c>
      <c r="F70" s="2">
        <v>65</v>
      </c>
      <c r="G70" s="9">
        <v>83.333333333333343</v>
      </c>
    </row>
    <row r="71" spans="1:7" ht="17.45" customHeight="1" x14ac:dyDescent="0.3">
      <c r="A71" s="2" t="s">
        <v>219</v>
      </c>
      <c r="B71" s="29" t="s">
        <v>107</v>
      </c>
      <c r="C71" s="29">
        <v>42.5</v>
      </c>
      <c r="D71" s="29">
        <v>30</v>
      </c>
      <c r="E71" s="9">
        <v>36.25</v>
      </c>
      <c r="F71" s="2">
        <v>67</v>
      </c>
      <c r="G71" s="9">
        <v>85.897435897435898</v>
      </c>
    </row>
    <row r="72" spans="1:7" x14ac:dyDescent="0.3">
      <c r="A72" s="2" t="s">
        <v>220</v>
      </c>
      <c r="B72" s="29" t="s">
        <v>93</v>
      </c>
      <c r="C72" s="29">
        <v>30</v>
      </c>
      <c r="D72" s="29">
        <v>40</v>
      </c>
      <c r="E72" s="9">
        <v>35</v>
      </c>
      <c r="F72" s="2">
        <v>68</v>
      </c>
      <c r="G72" s="9">
        <v>87.179487179487182</v>
      </c>
    </row>
    <row r="73" spans="1:7" ht="17.45" customHeight="1" x14ac:dyDescent="0.3">
      <c r="A73" s="2" t="s">
        <v>221</v>
      </c>
      <c r="B73" s="29" t="s">
        <v>53</v>
      </c>
      <c r="C73" s="29">
        <v>35</v>
      </c>
      <c r="D73" s="29">
        <v>32.5</v>
      </c>
      <c r="E73" s="9">
        <v>33.75</v>
      </c>
      <c r="F73" s="2">
        <v>69</v>
      </c>
      <c r="G73" s="9">
        <v>88.461538461538453</v>
      </c>
    </row>
    <row r="74" spans="1:7" ht="17.45" customHeight="1" x14ac:dyDescent="0.3">
      <c r="A74" s="2" t="s">
        <v>222</v>
      </c>
      <c r="B74" s="29" t="s">
        <v>146</v>
      </c>
      <c r="C74" s="29">
        <v>67.5</v>
      </c>
      <c r="D74" s="29">
        <v>0</v>
      </c>
      <c r="E74" s="9">
        <v>33.75</v>
      </c>
      <c r="F74" s="2">
        <v>69</v>
      </c>
      <c r="G74" s="9">
        <v>88.461538461538453</v>
      </c>
    </row>
    <row r="75" spans="1:7" ht="17.45" customHeight="1" x14ac:dyDescent="0.3">
      <c r="A75" s="2" t="s">
        <v>223</v>
      </c>
      <c r="B75" s="29" t="s">
        <v>61</v>
      </c>
      <c r="C75" s="29">
        <v>32.5</v>
      </c>
      <c r="D75" s="29">
        <v>35</v>
      </c>
      <c r="E75" s="9">
        <v>33.75</v>
      </c>
      <c r="F75" s="2">
        <v>69</v>
      </c>
      <c r="G75" s="9">
        <v>88.461538461538453</v>
      </c>
    </row>
    <row r="76" spans="1:7" ht="17.45" customHeight="1" x14ac:dyDescent="0.3">
      <c r="A76" s="2" t="s">
        <v>224</v>
      </c>
      <c r="B76" s="29" t="s">
        <v>55</v>
      </c>
      <c r="C76" s="29">
        <v>30</v>
      </c>
      <c r="D76" s="29">
        <v>35</v>
      </c>
      <c r="E76" s="9">
        <v>32.5</v>
      </c>
      <c r="F76" s="2">
        <v>72</v>
      </c>
      <c r="G76" s="9">
        <v>92.307692307692307</v>
      </c>
    </row>
    <row r="77" spans="1:7" ht="17.45" customHeight="1" x14ac:dyDescent="0.3">
      <c r="A77" s="2" t="s">
        <v>225</v>
      </c>
      <c r="B77" s="29" t="s">
        <v>136</v>
      </c>
      <c r="C77" s="29">
        <v>65</v>
      </c>
      <c r="D77" s="29">
        <v>0</v>
      </c>
      <c r="E77" s="9">
        <v>32.5</v>
      </c>
      <c r="F77" s="2">
        <v>72</v>
      </c>
      <c r="G77" s="9">
        <v>92.307692307692307</v>
      </c>
    </row>
    <row r="78" spans="1:7" ht="17.45" customHeight="1" x14ac:dyDescent="0.3">
      <c r="A78" s="2" t="s">
        <v>226</v>
      </c>
      <c r="B78" s="29" t="s">
        <v>57</v>
      </c>
      <c r="C78" s="29">
        <v>30</v>
      </c>
      <c r="D78" s="29">
        <v>32.5</v>
      </c>
      <c r="E78" s="9">
        <v>31.25</v>
      </c>
      <c r="F78" s="2">
        <v>74</v>
      </c>
      <c r="G78" s="9">
        <v>94.871794871794862</v>
      </c>
    </row>
    <row r="79" spans="1:7" ht="17.45" customHeight="1" x14ac:dyDescent="0.3">
      <c r="A79" s="2" t="s">
        <v>227</v>
      </c>
      <c r="B79" s="29" t="s">
        <v>84</v>
      </c>
      <c r="C79" s="29">
        <v>32.5</v>
      </c>
      <c r="D79" s="29">
        <v>30</v>
      </c>
      <c r="E79" s="9">
        <v>31.25</v>
      </c>
      <c r="F79" s="2">
        <v>74</v>
      </c>
      <c r="G79" s="9">
        <v>94.871794871794862</v>
      </c>
    </row>
    <row r="80" spans="1:7" ht="17.45" customHeight="1" x14ac:dyDescent="0.3">
      <c r="A80" s="2" t="s">
        <v>228</v>
      </c>
      <c r="B80" s="29" t="s">
        <v>74</v>
      </c>
      <c r="C80" s="29">
        <v>37.5</v>
      </c>
      <c r="D80" s="29">
        <v>25</v>
      </c>
      <c r="E80" s="9">
        <v>31.25</v>
      </c>
      <c r="F80" s="2">
        <v>74</v>
      </c>
      <c r="G80" s="9">
        <v>94.871794871794862</v>
      </c>
    </row>
    <row r="81" spans="1:7" ht="17.45" customHeight="1" x14ac:dyDescent="0.3">
      <c r="A81" s="2" t="s">
        <v>229</v>
      </c>
      <c r="B81" s="29" t="s">
        <v>103</v>
      </c>
      <c r="C81" s="29">
        <v>0</v>
      </c>
      <c r="D81" s="29">
        <v>57.5</v>
      </c>
      <c r="E81" s="9">
        <v>28.75</v>
      </c>
      <c r="F81" s="2">
        <v>77</v>
      </c>
      <c r="G81" s="9">
        <v>98.71794871794873</v>
      </c>
    </row>
    <row r="82" spans="1:7" ht="17.45" customHeight="1" x14ac:dyDescent="0.3">
      <c r="A82" s="2" t="s">
        <v>230</v>
      </c>
      <c r="B82" s="29" t="s">
        <v>115</v>
      </c>
      <c r="C82" s="29">
        <v>0</v>
      </c>
      <c r="D82" s="29">
        <v>0</v>
      </c>
      <c r="E82" s="9">
        <v>0</v>
      </c>
      <c r="F82" s="2">
        <v>113</v>
      </c>
      <c r="G82" s="9">
        <v>100</v>
      </c>
    </row>
    <row r="83" spans="1:7" ht="17.45" customHeight="1" x14ac:dyDescent="0.3">
      <c r="A83" s="2" t="s">
        <v>231</v>
      </c>
      <c r="B83" s="29" t="s">
        <v>116</v>
      </c>
      <c r="C83" s="29">
        <v>0</v>
      </c>
      <c r="D83" s="29">
        <v>0</v>
      </c>
      <c r="E83" s="9">
        <v>0</v>
      </c>
      <c r="F83" s="2">
        <v>113</v>
      </c>
      <c r="G83" s="9">
        <v>100</v>
      </c>
    </row>
    <row r="84" spans="1:7" ht="17.45" customHeight="1" x14ac:dyDescent="0.3">
      <c r="A84" s="2" t="s">
        <v>232</v>
      </c>
      <c r="B84" s="29" t="s">
        <v>117</v>
      </c>
      <c r="C84" s="29">
        <v>0</v>
      </c>
      <c r="D84" s="29">
        <v>0</v>
      </c>
      <c r="E84" s="9">
        <v>0</v>
      </c>
      <c r="F84" s="2">
        <v>113</v>
      </c>
      <c r="G84" s="9">
        <v>100</v>
      </c>
    </row>
    <row r="85" spans="1:7" ht="17.45" customHeight="1" x14ac:dyDescent="0.3">
      <c r="A85" s="2" t="s">
        <v>233</v>
      </c>
      <c r="B85" s="29" t="s">
        <v>118</v>
      </c>
      <c r="C85" s="29">
        <v>0</v>
      </c>
      <c r="D85" s="29">
        <v>0</v>
      </c>
      <c r="E85" s="9">
        <v>0</v>
      </c>
      <c r="F85" s="2">
        <v>113</v>
      </c>
      <c r="G85" s="9">
        <v>100</v>
      </c>
    </row>
    <row r="86" spans="1:7" ht="17.45" customHeight="1" x14ac:dyDescent="0.3">
      <c r="A86" s="2" t="s">
        <v>234</v>
      </c>
      <c r="B86" s="29" t="s">
        <v>119</v>
      </c>
      <c r="C86" s="29">
        <v>0</v>
      </c>
      <c r="D86" s="29">
        <v>0</v>
      </c>
      <c r="E86" s="9">
        <v>0</v>
      </c>
      <c r="F86" s="2">
        <v>113</v>
      </c>
      <c r="G86" s="9">
        <v>100</v>
      </c>
    </row>
    <row r="87" spans="1:7" ht="17.45" customHeight="1" x14ac:dyDescent="0.3">
      <c r="A87" s="2" t="s">
        <v>235</v>
      </c>
      <c r="B87" s="29" t="s">
        <v>120</v>
      </c>
      <c r="C87" s="29">
        <v>0</v>
      </c>
      <c r="D87" s="29">
        <v>0</v>
      </c>
      <c r="E87" s="9">
        <v>0</v>
      </c>
      <c r="F87" s="2">
        <v>113</v>
      </c>
      <c r="G87" s="9">
        <v>100</v>
      </c>
    </row>
    <row r="88" spans="1:7" ht="17.45" customHeight="1" x14ac:dyDescent="0.3">
      <c r="A88" s="2" t="s">
        <v>236</v>
      </c>
      <c r="B88" s="29" t="s">
        <v>121</v>
      </c>
      <c r="C88" s="29">
        <v>0</v>
      </c>
      <c r="D88" s="29">
        <v>0</v>
      </c>
      <c r="E88" s="9">
        <v>0</v>
      </c>
      <c r="F88" s="2">
        <v>113</v>
      </c>
      <c r="G88" s="9">
        <v>100</v>
      </c>
    </row>
    <row r="89" spans="1:7" ht="17.45" customHeight="1" x14ac:dyDescent="0.3">
      <c r="A89" s="2" t="s">
        <v>237</v>
      </c>
      <c r="B89" s="29" t="s">
        <v>122</v>
      </c>
      <c r="C89" s="29">
        <v>0</v>
      </c>
      <c r="D89" s="29">
        <v>0</v>
      </c>
      <c r="E89" s="9">
        <v>0</v>
      </c>
      <c r="F89" s="2">
        <v>113</v>
      </c>
      <c r="G89" s="9">
        <v>100</v>
      </c>
    </row>
    <row r="90" spans="1:7" ht="17.45" customHeight="1" x14ac:dyDescent="0.3">
      <c r="A90" s="2" t="s">
        <v>238</v>
      </c>
      <c r="B90" s="29" t="s">
        <v>123</v>
      </c>
      <c r="C90" s="29">
        <v>0</v>
      </c>
      <c r="D90" s="29">
        <v>0</v>
      </c>
      <c r="E90" s="9">
        <v>0</v>
      </c>
      <c r="F90" s="2">
        <v>113</v>
      </c>
      <c r="G90" s="9">
        <v>100</v>
      </c>
    </row>
    <row r="91" spans="1:7" ht="17.45" customHeight="1" x14ac:dyDescent="0.3">
      <c r="A91" s="2" t="s">
        <v>239</v>
      </c>
      <c r="B91" s="29" t="s">
        <v>124</v>
      </c>
      <c r="C91" s="29">
        <v>0</v>
      </c>
      <c r="D91" s="29">
        <v>0</v>
      </c>
      <c r="E91" s="9">
        <v>0</v>
      </c>
      <c r="F91" s="2">
        <v>113</v>
      </c>
      <c r="G91" s="9">
        <v>100</v>
      </c>
    </row>
    <row r="92" spans="1:7" ht="17.45" customHeight="1" x14ac:dyDescent="0.3">
      <c r="A92" s="2" t="s">
        <v>240</v>
      </c>
      <c r="B92" s="29" t="s">
        <v>125</v>
      </c>
      <c r="C92" s="29">
        <v>0</v>
      </c>
      <c r="D92" s="29">
        <v>0</v>
      </c>
      <c r="E92" s="9">
        <v>0</v>
      </c>
      <c r="F92" s="2">
        <v>113</v>
      </c>
      <c r="G92" s="9">
        <v>100</v>
      </c>
    </row>
    <row r="93" spans="1:7" ht="17.45" customHeight="1" x14ac:dyDescent="0.3">
      <c r="A93" s="2" t="s">
        <v>241</v>
      </c>
      <c r="B93" s="29" t="s">
        <v>126</v>
      </c>
      <c r="C93" s="29">
        <v>0</v>
      </c>
      <c r="D93" s="29">
        <v>0</v>
      </c>
      <c r="E93" s="9">
        <v>0</v>
      </c>
      <c r="F93" s="2">
        <v>113</v>
      </c>
      <c r="G93" s="9">
        <v>100</v>
      </c>
    </row>
    <row r="94" spans="1:7" ht="17.45" customHeight="1" x14ac:dyDescent="0.3">
      <c r="A94" s="2" t="s">
        <v>242</v>
      </c>
      <c r="B94" s="29" t="s">
        <v>127</v>
      </c>
      <c r="C94" s="29">
        <v>0</v>
      </c>
      <c r="D94" s="29">
        <v>0</v>
      </c>
      <c r="E94" s="9">
        <v>0</v>
      </c>
      <c r="F94" s="2">
        <v>113</v>
      </c>
      <c r="G94" s="9">
        <v>100</v>
      </c>
    </row>
    <row r="95" spans="1:7" ht="17.45" customHeight="1" x14ac:dyDescent="0.3">
      <c r="A95" s="2" t="s">
        <v>243</v>
      </c>
      <c r="B95" s="29" t="s">
        <v>128</v>
      </c>
      <c r="C95" s="29">
        <v>0</v>
      </c>
      <c r="D95" s="29">
        <v>0</v>
      </c>
      <c r="E95" s="9">
        <v>0</v>
      </c>
      <c r="F95" s="2">
        <v>113</v>
      </c>
      <c r="G95" s="9">
        <v>100</v>
      </c>
    </row>
    <row r="96" spans="1:7" ht="17.45" customHeight="1" x14ac:dyDescent="0.3">
      <c r="A96" s="2" t="s">
        <v>244</v>
      </c>
      <c r="B96" s="29" t="s">
        <v>129</v>
      </c>
      <c r="C96" s="29">
        <v>0</v>
      </c>
      <c r="D96" s="29">
        <v>0</v>
      </c>
      <c r="E96" s="9">
        <v>0</v>
      </c>
      <c r="F96" s="2">
        <v>113</v>
      </c>
      <c r="G96" s="9">
        <v>100</v>
      </c>
    </row>
    <row r="97" spans="1:7" ht="17.45" customHeight="1" x14ac:dyDescent="0.3">
      <c r="A97" s="2" t="s">
        <v>245</v>
      </c>
      <c r="B97" s="29" t="s">
        <v>130</v>
      </c>
      <c r="C97" s="29">
        <v>0</v>
      </c>
      <c r="D97" s="29">
        <v>0</v>
      </c>
      <c r="E97" s="9">
        <v>0</v>
      </c>
      <c r="F97" s="2">
        <v>113</v>
      </c>
      <c r="G97" s="9">
        <v>100</v>
      </c>
    </row>
    <row r="98" spans="1:7" ht="17.45" customHeight="1" x14ac:dyDescent="0.3">
      <c r="A98" s="2" t="s">
        <v>246</v>
      </c>
      <c r="B98" s="29" t="s">
        <v>131</v>
      </c>
      <c r="C98" s="29">
        <v>0</v>
      </c>
      <c r="D98" s="29">
        <v>0</v>
      </c>
      <c r="E98" s="9">
        <v>0</v>
      </c>
      <c r="F98" s="2">
        <v>113</v>
      </c>
      <c r="G98" s="9">
        <v>100</v>
      </c>
    </row>
    <row r="99" spans="1:7" ht="17.45" customHeight="1" x14ac:dyDescent="0.3">
      <c r="A99" s="2" t="s">
        <v>247</v>
      </c>
      <c r="B99" s="29" t="s">
        <v>132</v>
      </c>
      <c r="C99" s="29">
        <v>0</v>
      </c>
      <c r="D99" s="29">
        <v>0</v>
      </c>
      <c r="E99" s="9">
        <v>0</v>
      </c>
      <c r="F99" s="2">
        <v>113</v>
      </c>
      <c r="G99" s="9">
        <v>100</v>
      </c>
    </row>
    <row r="100" spans="1:7" ht="17.45" customHeight="1" x14ac:dyDescent="0.3">
      <c r="A100" s="2" t="s">
        <v>248</v>
      </c>
      <c r="B100" s="29" t="s">
        <v>133</v>
      </c>
      <c r="C100" s="29">
        <v>0</v>
      </c>
      <c r="D100" s="29">
        <v>0</v>
      </c>
      <c r="E100" s="9">
        <v>0</v>
      </c>
      <c r="F100" s="2">
        <v>113</v>
      </c>
      <c r="G100" s="9">
        <v>100</v>
      </c>
    </row>
    <row r="101" spans="1:7" ht="17.45" customHeight="1" x14ac:dyDescent="0.3">
      <c r="A101" s="2" t="s">
        <v>249</v>
      </c>
      <c r="B101" s="29" t="s">
        <v>134</v>
      </c>
      <c r="C101" s="29">
        <v>0</v>
      </c>
      <c r="D101" s="29">
        <v>0</v>
      </c>
      <c r="E101" s="9">
        <v>0</v>
      </c>
      <c r="F101" s="2">
        <v>113</v>
      </c>
      <c r="G101" s="9">
        <v>100</v>
      </c>
    </row>
    <row r="102" spans="1:7" ht="17.45" customHeight="1" x14ac:dyDescent="0.3">
      <c r="A102" s="2" t="s">
        <v>250</v>
      </c>
      <c r="B102" s="29" t="s">
        <v>135</v>
      </c>
      <c r="C102" s="29">
        <v>0</v>
      </c>
      <c r="D102" s="29">
        <v>0</v>
      </c>
      <c r="E102" s="9">
        <v>0</v>
      </c>
      <c r="F102" s="2">
        <v>113</v>
      </c>
      <c r="G102" s="9">
        <v>100</v>
      </c>
    </row>
    <row r="103" spans="1:7" ht="17.45" customHeight="1" x14ac:dyDescent="0.3">
      <c r="A103" s="2" t="s">
        <v>251</v>
      </c>
      <c r="B103" s="29" t="s">
        <v>137</v>
      </c>
      <c r="C103" s="29">
        <v>0</v>
      </c>
      <c r="D103" s="29">
        <v>0</v>
      </c>
      <c r="E103" s="9">
        <v>0</v>
      </c>
      <c r="F103" s="2">
        <v>113</v>
      </c>
      <c r="G103" s="9">
        <v>100</v>
      </c>
    </row>
    <row r="104" spans="1:7" ht="17.45" customHeight="1" x14ac:dyDescent="0.3">
      <c r="A104" s="2" t="s">
        <v>252</v>
      </c>
      <c r="B104" s="29" t="s">
        <v>138</v>
      </c>
      <c r="C104" s="29">
        <v>0</v>
      </c>
      <c r="D104" s="29">
        <v>0</v>
      </c>
      <c r="E104" s="9">
        <v>0</v>
      </c>
      <c r="F104" s="2">
        <v>113</v>
      </c>
      <c r="G104" s="9">
        <v>100</v>
      </c>
    </row>
    <row r="105" spans="1:7" ht="17.45" customHeight="1" x14ac:dyDescent="0.3">
      <c r="A105" s="2" t="s">
        <v>253</v>
      </c>
      <c r="B105" s="29" t="s">
        <v>139</v>
      </c>
      <c r="C105" s="29">
        <v>0</v>
      </c>
      <c r="D105" s="29">
        <v>0</v>
      </c>
      <c r="E105" s="9">
        <v>0</v>
      </c>
      <c r="F105" s="2">
        <v>113</v>
      </c>
      <c r="G105" s="9">
        <v>100</v>
      </c>
    </row>
    <row r="106" spans="1:7" ht="17.45" customHeight="1" x14ac:dyDescent="0.3">
      <c r="A106" s="2" t="s">
        <v>254</v>
      </c>
      <c r="B106" s="29" t="s">
        <v>140</v>
      </c>
      <c r="C106" s="29">
        <v>0</v>
      </c>
      <c r="D106" s="29">
        <v>0</v>
      </c>
      <c r="E106" s="9">
        <v>0</v>
      </c>
      <c r="F106" s="2">
        <v>113</v>
      </c>
      <c r="G106" s="9">
        <v>100</v>
      </c>
    </row>
    <row r="107" spans="1:7" ht="17.45" customHeight="1" x14ac:dyDescent="0.3">
      <c r="A107" s="2" t="s">
        <v>255</v>
      </c>
      <c r="B107" s="29" t="s">
        <v>141</v>
      </c>
      <c r="C107" s="29">
        <v>0</v>
      </c>
      <c r="D107" s="29">
        <v>0</v>
      </c>
      <c r="E107" s="9">
        <v>0</v>
      </c>
      <c r="F107" s="2">
        <v>113</v>
      </c>
      <c r="G107" s="9">
        <v>100</v>
      </c>
    </row>
    <row r="108" spans="1:7" ht="17.45" customHeight="1" x14ac:dyDescent="0.3">
      <c r="A108" s="2" t="s">
        <v>256</v>
      </c>
      <c r="B108" s="29" t="s">
        <v>142</v>
      </c>
      <c r="C108" s="29">
        <v>0</v>
      </c>
      <c r="D108" s="29">
        <v>0</v>
      </c>
      <c r="E108" s="9">
        <v>0</v>
      </c>
      <c r="F108" s="2">
        <v>113</v>
      </c>
      <c r="G108" s="9">
        <v>100</v>
      </c>
    </row>
    <row r="109" spans="1:7" ht="17.45" customHeight="1" x14ac:dyDescent="0.3">
      <c r="A109" s="2" t="s">
        <v>257</v>
      </c>
      <c r="B109" s="29" t="s">
        <v>143</v>
      </c>
      <c r="C109" s="29">
        <v>0</v>
      </c>
      <c r="D109" s="29">
        <v>0</v>
      </c>
      <c r="E109" s="9">
        <v>0</v>
      </c>
      <c r="F109" s="2">
        <v>113</v>
      </c>
      <c r="G109" s="9">
        <v>100</v>
      </c>
    </row>
    <row r="110" spans="1:7" ht="17.45" customHeight="1" x14ac:dyDescent="0.3">
      <c r="A110" s="2" t="s">
        <v>258</v>
      </c>
      <c r="B110" s="29" t="s">
        <v>144</v>
      </c>
      <c r="C110" s="29">
        <v>0</v>
      </c>
      <c r="D110" s="29">
        <v>0</v>
      </c>
      <c r="E110" s="9">
        <v>0</v>
      </c>
      <c r="F110" s="2">
        <v>113</v>
      </c>
      <c r="G110" s="9">
        <v>100</v>
      </c>
    </row>
    <row r="111" spans="1:7" ht="17.45" customHeight="1" x14ac:dyDescent="0.3">
      <c r="A111" s="2" t="s">
        <v>259</v>
      </c>
      <c r="B111" s="29" t="s">
        <v>145</v>
      </c>
      <c r="C111" s="29">
        <v>0</v>
      </c>
      <c r="D111" s="29">
        <v>0</v>
      </c>
      <c r="E111" s="9">
        <v>0</v>
      </c>
      <c r="F111" s="2">
        <v>113</v>
      </c>
      <c r="G111" s="9">
        <v>100</v>
      </c>
    </row>
    <row r="112" spans="1:7" ht="17.45" customHeight="1" x14ac:dyDescent="0.3">
      <c r="A112" s="2" t="s">
        <v>260</v>
      </c>
      <c r="B112" s="29" t="s">
        <v>147</v>
      </c>
      <c r="C112" s="29">
        <v>0</v>
      </c>
      <c r="D112" s="29">
        <v>0</v>
      </c>
      <c r="E112" s="9">
        <v>0</v>
      </c>
      <c r="F112" s="2">
        <v>113</v>
      </c>
      <c r="G112" s="9">
        <v>100</v>
      </c>
    </row>
    <row r="113" spans="1:7" ht="17.45" customHeight="1" x14ac:dyDescent="0.3">
      <c r="A113" s="2" t="s">
        <v>261</v>
      </c>
      <c r="B113" s="29" t="s">
        <v>110</v>
      </c>
      <c r="C113" s="29">
        <v>0</v>
      </c>
      <c r="D113" s="29">
        <v>0</v>
      </c>
      <c r="E113" s="9">
        <v>0</v>
      </c>
      <c r="F113" s="2">
        <v>113</v>
      </c>
      <c r="G113" s="9">
        <v>100</v>
      </c>
    </row>
    <row r="114" spans="1:7" ht="17.45" customHeight="1" x14ac:dyDescent="0.3">
      <c r="A114" s="2" t="s">
        <v>262</v>
      </c>
      <c r="B114" s="29" t="s">
        <v>111</v>
      </c>
      <c r="C114" s="29">
        <v>0</v>
      </c>
      <c r="D114" s="29">
        <v>0</v>
      </c>
      <c r="E114" s="9">
        <v>0</v>
      </c>
      <c r="F114" s="2">
        <v>113</v>
      </c>
      <c r="G114" s="9">
        <v>100</v>
      </c>
    </row>
    <row r="115" spans="1:7" ht="17.45" customHeight="1" x14ac:dyDescent="0.3">
      <c r="A115" s="2" t="s">
        <v>263</v>
      </c>
      <c r="B115" s="29" t="s">
        <v>112</v>
      </c>
      <c r="C115" s="29">
        <v>0</v>
      </c>
      <c r="D115" s="29">
        <v>0</v>
      </c>
      <c r="E115" s="9">
        <v>0</v>
      </c>
      <c r="F115" s="2">
        <v>113</v>
      </c>
      <c r="G115" s="9">
        <v>100</v>
      </c>
    </row>
    <row r="116" spans="1:7" ht="17.45" customHeight="1" x14ac:dyDescent="0.3">
      <c r="A116" s="2" t="s">
        <v>264</v>
      </c>
      <c r="B116" s="29" t="s">
        <v>113</v>
      </c>
      <c r="C116" s="29">
        <v>0</v>
      </c>
      <c r="D116" s="29">
        <v>0</v>
      </c>
      <c r="E116" s="9">
        <v>0</v>
      </c>
      <c r="F116" s="2">
        <v>113</v>
      </c>
      <c r="G116" s="9">
        <v>100</v>
      </c>
    </row>
    <row r="117" spans="1:7" ht="17.45" customHeight="1" x14ac:dyDescent="0.3">
      <c r="A117" s="2" t="s">
        <v>265</v>
      </c>
      <c r="B117" s="29" t="s">
        <v>114</v>
      </c>
      <c r="C117" s="29">
        <v>0</v>
      </c>
      <c r="D117" s="29">
        <v>0</v>
      </c>
      <c r="E117" s="9">
        <v>0</v>
      </c>
      <c r="F117" s="2">
        <v>113</v>
      </c>
      <c r="G117" s="9">
        <v>100</v>
      </c>
    </row>
  </sheetData>
  <mergeCells count="1">
    <mergeCell ref="A1:R2"/>
  </mergeCells>
  <phoneticPr fontId="7" type="noConversion"/>
  <pageMargins left="1.43" right="1" top="0.28999999999999998" bottom="0.46" header="0.5" footer="0.2"/>
  <pageSetup paperSize="9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8A91C-B924-476D-901E-8BC69CD1D4A0}">
  <sheetPr>
    <pageSetUpPr fitToPage="1"/>
  </sheetPr>
  <dimension ref="A1:R117"/>
  <sheetViews>
    <sheetView showGridLines="0" zoomScale="85" zoomScaleNormal="85" workbookViewId="0">
      <selection sqref="A1:R121"/>
    </sheetView>
  </sheetViews>
  <sheetFormatPr defaultRowHeight="16.5" x14ac:dyDescent="0.3"/>
  <cols>
    <col min="1" max="1" width="14.375" bestFit="1" customWidth="1"/>
    <col min="2" max="2" width="10.75" bestFit="1" customWidth="1"/>
  </cols>
  <sheetData>
    <row r="1" spans="1:18" ht="16.5" customHeight="1" x14ac:dyDescent="0.3">
      <c r="A1" s="35" t="s">
        <v>266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6.5" customHeigh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4" spans="1:18" ht="17.25" thickBot="1" x14ac:dyDescent="0.35">
      <c r="A4" s="3" t="s">
        <v>149</v>
      </c>
      <c r="B4" s="23" t="s">
        <v>11</v>
      </c>
      <c r="C4" s="18" t="s">
        <v>10</v>
      </c>
      <c r="D4" s="23" t="s">
        <v>12</v>
      </c>
      <c r="E4" s="3" t="s">
        <v>8</v>
      </c>
      <c r="N4" s="12" t="s">
        <v>7</v>
      </c>
      <c r="O4" s="11" t="s">
        <v>6</v>
      </c>
      <c r="P4" s="10" t="s">
        <v>5</v>
      </c>
    </row>
    <row r="5" spans="1:18" ht="17.45" customHeight="1" x14ac:dyDescent="0.3">
      <c r="A5" s="2" t="s">
        <v>153</v>
      </c>
      <c r="B5" s="29" t="s">
        <v>54</v>
      </c>
      <c r="C5" s="29">
        <v>92.5</v>
      </c>
      <c r="D5" s="2">
        <v>1</v>
      </c>
      <c r="E5" s="9">
        <v>1.2987012987012987</v>
      </c>
      <c r="N5" s="28">
        <v>100</v>
      </c>
      <c r="O5" s="6">
        <f>FREQUENCY($C$5:$C$117,N5:N44)</f>
        <v>0</v>
      </c>
      <c r="P5" s="5">
        <f>O5</f>
        <v>0</v>
      </c>
    </row>
    <row r="6" spans="1:18" x14ac:dyDescent="0.3">
      <c r="A6" s="2" t="s">
        <v>154</v>
      </c>
      <c r="B6" s="29" t="s">
        <v>34</v>
      </c>
      <c r="C6" s="29">
        <v>87.5</v>
      </c>
      <c r="D6" s="2">
        <v>2</v>
      </c>
      <c r="E6" s="9">
        <v>2.5974025974025974</v>
      </c>
      <c r="N6" s="8">
        <v>97.5</v>
      </c>
      <c r="O6" s="6">
        <f>FREQUENCY($C$5:$C$117,N6:N45)</f>
        <v>0</v>
      </c>
      <c r="P6" s="5">
        <f>P5+O6</f>
        <v>0</v>
      </c>
    </row>
    <row r="7" spans="1:18" x14ac:dyDescent="0.3">
      <c r="A7" s="2" t="s">
        <v>157</v>
      </c>
      <c r="B7" s="29" t="s">
        <v>60</v>
      </c>
      <c r="C7" s="29">
        <v>87.5</v>
      </c>
      <c r="D7" s="2">
        <v>2</v>
      </c>
      <c r="E7" s="9">
        <v>2.5974025974025974</v>
      </c>
      <c r="N7" s="8">
        <v>95</v>
      </c>
      <c r="O7" s="6">
        <f>FREQUENCY($C$5:$C$117,N7:N46)</f>
        <v>0</v>
      </c>
      <c r="P7" s="5">
        <f>P6+O7</f>
        <v>0</v>
      </c>
    </row>
    <row r="8" spans="1:18" x14ac:dyDescent="0.3">
      <c r="A8" s="2" t="s">
        <v>159</v>
      </c>
      <c r="B8" s="29" t="s">
        <v>77</v>
      </c>
      <c r="C8" s="29">
        <v>87.5</v>
      </c>
      <c r="D8" s="2">
        <v>2</v>
      </c>
      <c r="E8" s="9">
        <v>2.5974025974025974</v>
      </c>
      <c r="N8" s="7">
        <v>92.5</v>
      </c>
      <c r="O8" s="6">
        <f>FREQUENCY($C$5:$C$117,N8:N46)</f>
        <v>1</v>
      </c>
      <c r="P8" s="5">
        <f t="shared" ref="P8:P45" si="0">P7+O8</f>
        <v>1</v>
      </c>
    </row>
    <row r="9" spans="1:18" x14ac:dyDescent="0.3">
      <c r="A9" s="2" t="s">
        <v>155</v>
      </c>
      <c r="B9" s="29" t="s">
        <v>41</v>
      </c>
      <c r="C9" s="29">
        <v>85</v>
      </c>
      <c r="D9" s="2">
        <v>5</v>
      </c>
      <c r="E9" s="9">
        <v>6.4935064935064926</v>
      </c>
      <c r="N9" s="8">
        <v>90</v>
      </c>
      <c r="O9" s="6">
        <f>FREQUENCY($C$5:$C$117,N9:N46)</f>
        <v>0</v>
      </c>
      <c r="P9" s="5">
        <f t="shared" si="0"/>
        <v>1</v>
      </c>
    </row>
    <row r="10" spans="1:18" x14ac:dyDescent="0.3">
      <c r="A10" s="2" t="s">
        <v>158</v>
      </c>
      <c r="B10" s="29" t="s">
        <v>69</v>
      </c>
      <c r="C10" s="29">
        <v>82.5</v>
      </c>
      <c r="D10" s="2">
        <v>6</v>
      </c>
      <c r="E10" s="9">
        <v>7.7922077922077921</v>
      </c>
      <c r="N10" s="8">
        <v>87.5</v>
      </c>
      <c r="O10" s="6">
        <f>FREQUENCY($C$5:$C$117,N10:N46)</f>
        <v>3</v>
      </c>
      <c r="P10" s="5">
        <f t="shared" si="0"/>
        <v>4</v>
      </c>
    </row>
    <row r="11" spans="1:18" ht="17.45" customHeight="1" x14ac:dyDescent="0.3">
      <c r="A11" s="2" t="s">
        <v>156</v>
      </c>
      <c r="B11" s="29" t="s">
        <v>37</v>
      </c>
      <c r="C11" s="29">
        <v>82.5</v>
      </c>
      <c r="D11" s="2">
        <v>6</v>
      </c>
      <c r="E11" s="9">
        <v>7.7922077922077921</v>
      </c>
      <c r="N11" s="7">
        <v>85</v>
      </c>
      <c r="O11" s="6">
        <f t="shared" ref="O11:O45" si="1">FREQUENCY($C$5:$C$117,N11:N50)</f>
        <v>1</v>
      </c>
      <c r="P11" s="5">
        <f t="shared" si="0"/>
        <v>5</v>
      </c>
    </row>
    <row r="12" spans="1:18" x14ac:dyDescent="0.3">
      <c r="A12" s="2" t="s">
        <v>162</v>
      </c>
      <c r="B12" s="29" t="s">
        <v>65</v>
      </c>
      <c r="C12" s="29">
        <v>82.5</v>
      </c>
      <c r="D12" s="2">
        <v>6</v>
      </c>
      <c r="E12" s="9">
        <v>7.7922077922077921</v>
      </c>
      <c r="N12" s="8">
        <v>82.5</v>
      </c>
      <c r="O12" s="6">
        <f t="shared" si="1"/>
        <v>6</v>
      </c>
      <c r="P12" s="5">
        <f t="shared" si="0"/>
        <v>11</v>
      </c>
    </row>
    <row r="13" spans="1:18" ht="17.45" customHeight="1" x14ac:dyDescent="0.3">
      <c r="A13" s="2" t="s">
        <v>166</v>
      </c>
      <c r="B13" s="29" t="s">
        <v>66</v>
      </c>
      <c r="C13" s="29">
        <v>82.5</v>
      </c>
      <c r="D13" s="2">
        <v>6</v>
      </c>
      <c r="E13" s="9">
        <v>7.7922077922077921</v>
      </c>
      <c r="N13" s="8">
        <v>80</v>
      </c>
      <c r="O13" s="6">
        <f t="shared" si="1"/>
        <v>2</v>
      </c>
      <c r="P13" s="5">
        <f t="shared" si="0"/>
        <v>13</v>
      </c>
    </row>
    <row r="14" spans="1:18" ht="17.45" customHeight="1" x14ac:dyDescent="0.3">
      <c r="A14" s="2" t="s">
        <v>167</v>
      </c>
      <c r="B14" s="29" t="s">
        <v>100</v>
      </c>
      <c r="C14" s="29">
        <v>82.5</v>
      </c>
      <c r="D14" s="2">
        <v>6</v>
      </c>
      <c r="E14" s="9">
        <v>7.7922077922077921</v>
      </c>
      <c r="N14" s="7">
        <v>77.5</v>
      </c>
      <c r="O14" s="6">
        <f t="shared" si="1"/>
        <v>2</v>
      </c>
      <c r="P14" s="5">
        <f t="shared" si="0"/>
        <v>15</v>
      </c>
    </row>
    <row r="15" spans="1:18" x14ac:dyDescent="0.3">
      <c r="A15" s="2" t="s">
        <v>171</v>
      </c>
      <c r="B15" s="29" t="s">
        <v>79</v>
      </c>
      <c r="C15" s="29">
        <v>82.5</v>
      </c>
      <c r="D15" s="2">
        <v>6</v>
      </c>
      <c r="E15" s="9">
        <v>7.7922077922077921</v>
      </c>
      <c r="N15" s="8">
        <v>75</v>
      </c>
      <c r="O15" s="6">
        <f t="shared" si="1"/>
        <v>3</v>
      </c>
      <c r="P15" s="5">
        <f t="shared" si="0"/>
        <v>18</v>
      </c>
    </row>
    <row r="16" spans="1:18" x14ac:dyDescent="0.3">
      <c r="A16" s="2" t="s">
        <v>168</v>
      </c>
      <c r="B16" s="29" t="s">
        <v>96</v>
      </c>
      <c r="C16" s="29">
        <v>80</v>
      </c>
      <c r="D16" s="2">
        <v>12</v>
      </c>
      <c r="E16" s="9">
        <v>15.584415584415584</v>
      </c>
      <c r="N16" s="8">
        <v>72.5</v>
      </c>
      <c r="O16" s="6">
        <f t="shared" si="1"/>
        <v>5</v>
      </c>
      <c r="P16" s="5">
        <f t="shared" si="0"/>
        <v>23</v>
      </c>
    </row>
    <row r="17" spans="1:16" x14ac:dyDescent="0.3">
      <c r="A17" s="2" t="s">
        <v>179</v>
      </c>
      <c r="B17" s="29" t="s">
        <v>78</v>
      </c>
      <c r="C17" s="29">
        <v>80</v>
      </c>
      <c r="D17" s="2">
        <v>12</v>
      </c>
      <c r="E17" s="9">
        <v>15.584415584415584</v>
      </c>
      <c r="N17" s="7">
        <v>70</v>
      </c>
      <c r="O17" s="6">
        <f t="shared" si="1"/>
        <v>4</v>
      </c>
      <c r="P17" s="5">
        <f t="shared" si="0"/>
        <v>27</v>
      </c>
    </row>
    <row r="18" spans="1:16" x14ac:dyDescent="0.3">
      <c r="A18" s="2" t="s">
        <v>172</v>
      </c>
      <c r="B18" s="29" t="s">
        <v>39</v>
      </c>
      <c r="C18" s="29">
        <v>77.5</v>
      </c>
      <c r="D18" s="2">
        <v>14</v>
      </c>
      <c r="E18" s="9">
        <v>18.181818181818183</v>
      </c>
      <c r="N18" s="8">
        <v>67.5</v>
      </c>
      <c r="O18" s="6">
        <f t="shared" si="1"/>
        <v>3</v>
      </c>
      <c r="P18" s="5">
        <f t="shared" si="0"/>
        <v>30</v>
      </c>
    </row>
    <row r="19" spans="1:16" ht="17.45" customHeight="1" x14ac:dyDescent="0.3">
      <c r="A19" s="2" t="s">
        <v>165</v>
      </c>
      <c r="B19" s="29" t="s">
        <v>71</v>
      </c>
      <c r="C19" s="29">
        <v>77.5</v>
      </c>
      <c r="D19" s="2">
        <v>14</v>
      </c>
      <c r="E19" s="9">
        <v>18.181818181818183</v>
      </c>
      <c r="N19" s="8">
        <v>65</v>
      </c>
      <c r="O19" s="6">
        <f t="shared" si="1"/>
        <v>2</v>
      </c>
      <c r="P19" s="5">
        <f t="shared" si="0"/>
        <v>32</v>
      </c>
    </row>
    <row r="20" spans="1:16" ht="17.45" customHeight="1" x14ac:dyDescent="0.3">
      <c r="A20" s="2" t="s">
        <v>160</v>
      </c>
      <c r="B20" s="29" t="s">
        <v>95</v>
      </c>
      <c r="C20" s="29">
        <v>75</v>
      </c>
      <c r="D20" s="2">
        <v>16</v>
      </c>
      <c r="E20" s="9">
        <v>20.779220779220779</v>
      </c>
      <c r="N20" s="7">
        <v>62.5</v>
      </c>
      <c r="O20" s="6">
        <f t="shared" si="1"/>
        <v>5</v>
      </c>
      <c r="P20" s="5">
        <f t="shared" si="0"/>
        <v>37</v>
      </c>
    </row>
    <row r="21" spans="1:16" x14ac:dyDescent="0.3">
      <c r="A21" s="2" t="s">
        <v>178</v>
      </c>
      <c r="B21" s="29" t="s">
        <v>70</v>
      </c>
      <c r="C21" s="29">
        <v>75</v>
      </c>
      <c r="D21" s="2">
        <v>16</v>
      </c>
      <c r="E21" s="9">
        <v>20.779220779220779</v>
      </c>
      <c r="N21" s="8">
        <v>60</v>
      </c>
      <c r="O21" s="6">
        <f t="shared" si="1"/>
        <v>4</v>
      </c>
      <c r="P21" s="5">
        <f t="shared" si="0"/>
        <v>41</v>
      </c>
    </row>
    <row r="22" spans="1:16" x14ac:dyDescent="0.3">
      <c r="A22" s="2" t="s">
        <v>164</v>
      </c>
      <c r="B22" s="29" t="s">
        <v>47</v>
      </c>
      <c r="C22" s="29">
        <v>75</v>
      </c>
      <c r="D22" s="2">
        <v>16</v>
      </c>
      <c r="E22" s="9">
        <v>20.779220779220779</v>
      </c>
      <c r="N22" s="8">
        <v>57.5</v>
      </c>
      <c r="O22" s="6">
        <f t="shared" si="1"/>
        <v>4</v>
      </c>
      <c r="P22" s="5">
        <f t="shared" si="0"/>
        <v>45</v>
      </c>
    </row>
    <row r="23" spans="1:16" x14ac:dyDescent="0.3">
      <c r="A23" s="2" t="s">
        <v>173</v>
      </c>
      <c r="B23" s="29" t="s">
        <v>67</v>
      </c>
      <c r="C23" s="29">
        <v>72.5</v>
      </c>
      <c r="D23" s="2">
        <v>19</v>
      </c>
      <c r="E23" s="9">
        <v>24.675324675324674</v>
      </c>
      <c r="N23" s="7">
        <v>55</v>
      </c>
      <c r="O23" s="6">
        <f t="shared" si="1"/>
        <v>5</v>
      </c>
      <c r="P23" s="5">
        <f t="shared" si="0"/>
        <v>50</v>
      </c>
    </row>
    <row r="24" spans="1:16" x14ac:dyDescent="0.3">
      <c r="A24" s="2" t="s">
        <v>163</v>
      </c>
      <c r="B24" s="29" t="s">
        <v>45</v>
      </c>
      <c r="C24" s="29">
        <v>72.5</v>
      </c>
      <c r="D24" s="2">
        <v>19</v>
      </c>
      <c r="E24" s="9">
        <v>24.675324675324674</v>
      </c>
      <c r="N24" s="8">
        <v>52.5</v>
      </c>
      <c r="O24" s="6">
        <f t="shared" si="1"/>
        <v>3</v>
      </c>
      <c r="P24" s="5">
        <f t="shared" si="0"/>
        <v>53</v>
      </c>
    </row>
    <row r="25" spans="1:16" x14ac:dyDescent="0.3">
      <c r="A25" s="2" t="s">
        <v>180</v>
      </c>
      <c r="B25" s="29" t="s">
        <v>38</v>
      </c>
      <c r="C25" s="29">
        <v>72.5</v>
      </c>
      <c r="D25" s="2">
        <v>19</v>
      </c>
      <c r="E25" s="9">
        <v>24.675324675324674</v>
      </c>
      <c r="N25" s="8">
        <v>50</v>
      </c>
      <c r="O25" s="6">
        <f t="shared" si="1"/>
        <v>5</v>
      </c>
      <c r="P25" s="5">
        <f t="shared" si="0"/>
        <v>58</v>
      </c>
    </row>
    <row r="26" spans="1:16" x14ac:dyDescent="0.3">
      <c r="A26" s="2" t="s">
        <v>176</v>
      </c>
      <c r="B26" s="29" t="s">
        <v>59</v>
      </c>
      <c r="C26" s="29">
        <v>72.5</v>
      </c>
      <c r="D26" s="2">
        <v>19</v>
      </c>
      <c r="E26" s="9">
        <v>24.675324675324674</v>
      </c>
      <c r="N26" s="7">
        <v>47.5</v>
      </c>
      <c r="O26" s="6">
        <f t="shared" si="1"/>
        <v>2</v>
      </c>
      <c r="P26" s="5">
        <f t="shared" si="0"/>
        <v>60</v>
      </c>
    </row>
    <row r="27" spans="1:16" x14ac:dyDescent="0.3">
      <c r="A27" s="2" t="s">
        <v>177</v>
      </c>
      <c r="B27" s="29" t="s">
        <v>83</v>
      </c>
      <c r="C27" s="29">
        <v>72.5</v>
      </c>
      <c r="D27" s="2">
        <v>19</v>
      </c>
      <c r="E27" s="9">
        <v>24.675324675324674</v>
      </c>
      <c r="N27" s="8">
        <v>45</v>
      </c>
      <c r="O27" s="6">
        <f t="shared" si="1"/>
        <v>2</v>
      </c>
      <c r="P27" s="5">
        <f t="shared" si="0"/>
        <v>62</v>
      </c>
    </row>
    <row r="28" spans="1:16" x14ac:dyDescent="0.3">
      <c r="A28" s="2" t="s">
        <v>175</v>
      </c>
      <c r="B28" s="29" t="s">
        <v>43</v>
      </c>
      <c r="C28" s="29">
        <v>70</v>
      </c>
      <c r="D28" s="2">
        <v>24</v>
      </c>
      <c r="E28" s="9">
        <v>31.168831168831169</v>
      </c>
      <c r="N28" s="8">
        <v>42.5</v>
      </c>
      <c r="O28" s="6">
        <f t="shared" si="1"/>
        <v>4</v>
      </c>
      <c r="P28" s="5">
        <f t="shared" si="0"/>
        <v>66</v>
      </c>
    </row>
    <row r="29" spans="1:16" ht="17.45" customHeight="1" x14ac:dyDescent="0.3">
      <c r="A29" s="2" t="s">
        <v>186</v>
      </c>
      <c r="B29" s="29" t="s">
        <v>86</v>
      </c>
      <c r="C29" s="29">
        <v>70</v>
      </c>
      <c r="D29" s="2">
        <v>24</v>
      </c>
      <c r="E29" s="9">
        <v>31.168831168831169</v>
      </c>
      <c r="N29" s="7">
        <v>40</v>
      </c>
      <c r="O29" s="6">
        <f t="shared" si="1"/>
        <v>1</v>
      </c>
      <c r="P29" s="5">
        <f t="shared" si="0"/>
        <v>67</v>
      </c>
    </row>
    <row r="30" spans="1:16" x14ac:dyDescent="0.3">
      <c r="A30" s="2" t="s">
        <v>170</v>
      </c>
      <c r="B30" s="29" t="s">
        <v>94</v>
      </c>
      <c r="C30" s="29">
        <v>70</v>
      </c>
      <c r="D30" s="2">
        <v>24</v>
      </c>
      <c r="E30" s="9">
        <v>31.168831168831169</v>
      </c>
      <c r="N30" s="8">
        <v>37.5</v>
      </c>
      <c r="O30" s="6">
        <f t="shared" si="1"/>
        <v>2</v>
      </c>
      <c r="P30" s="5">
        <f t="shared" si="0"/>
        <v>69</v>
      </c>
    </row>
    <row r="31" spans="1:16" x14ac:dyDescent="0.3">
      <c r="A31" s="2" t="s">
        <v>169</v>
      </c>
      <c r="B31" s="29" t="s">
        <v>92</v>
      </c>
      <c r="C31" s="29">
        <v>70</v>
      </c>
      <c r="D31" s="2">
        <v>24</v>
      </c>
      <c r="E31" s="9">
        <v>31.168831168831169</v>
      </c>
      <c r="N31" s="8">
        <v>35</v>
      </c>
      <c r="O31" s="6">
        <f t="shared" si="1"/>
        <v>2</v>
      </c>
      <c r="P31" s="5">
        <f t="shared" si="0"/>
        <v>71</v>
      </c>
    </row>
    <row r="32" spans="1:16" ht="17.45" customHeight="1" x14ac:dyDescent="0.3">
      <c r="A32" s="2" t="s">
        <v>161</v>
      </c>
      <c r="B32" s="29" t="s">
        <v>72</v>
      </c>
      <c r="C32" s="29">
        <v>67.5</v>
      </c>
      <c r="D32" s="2">
        <v>28</v>
      </c>
      <c r="E32" s="9">
        <v>36.363636363636367</v>
      </c>
      <c r="N32" s="7">
        <v>32.5</v>
      </c>
      <c r="O32" s="6">
        <f t="shared" si="1"/>
        <v>2</v>
      </c>
      <c r="P32" s="5">
        <f t="shared" si="0"/>
        <v>73</v>
      </c>
    </row>
    <row r="33" spans="1:16" ht="17.45" customHeight="1" x14ac:dyDescent="0.3">
      <c r="A33" s="2" t="s">
        <v>192</v>
      </c>
      <c r="B33" s="29" t="s">
        <v>81</v>
      </c>
      <c r="C33" s="29">
        <v>67.5</v>
      </c>
      <c r="D33" s="2">
        <v>28</v>
      </c>
      <c r="E33" s="9">
        <v>36.363636363636367</v>
      </c>
      <c r="N33" s="8">
        <v>30</v>
      </c>
      <c r="O33" s="6">
        <f t="shared" si="1"/>
        <v>3</v>
      </c>
      <c r="P33" s="5">
        <f t="shared" si="0"/>
        <v>76</v>
      </c>
    </row>
    <row r="34" spans="1:16" x14ac:dyDescent="0.3">
      <c r="A34" s="2" t="s">
        <v>222</v>
      </c>
      <c r="B34" s="29" t="s">
        <v>146</v>
      </c>
      <c r="C34" s="29">
        <v>67.5</v>
      </c>
      <c r="D34" s="2">
        <v>28</v>
      </c>
      <c r="E34" s="9">
        <v>36.363636363636367</v>
      </c>
      <c r="N34" s="8">
        <v>27.5</v>
      </c>
      <c r="O34" s="6">
        <f t="shared" si="1"/>
        <v>0</v>
      </c>
      <c r="P34" s="5">
        <f t="shared" si="0"/>
        <v>76</v>
      </c>
    </row>
    <row r="35" spans="1:16" ht="17.45" customHeight="1" x14ac:dyDescent="0.3">
      <c r="A35" s="2" t="s">
        <v>195</v>
      </c>
      <c r="B35" s="29" t="s">
        <v>49</v>
      </c>
      <c r="C35" s="29">
        <v>65</v>
      </c>
      <c r="D35" s="2">
        <v>31</v>
      </c>
      <c r="E35" s="9">
        <v>40.259740259740262</v>
      </c>
      <c r="N35" s="7">
        <v>25</v>
      </c>
      <c r="O35" s="6">
        <f t="shared" si="1"/>
        <v>0</v>
      </c>
      <c r="P35" s="5">
        <f t="shared" si="0"/>
        <v>76</v>
      </c>
    </row>
    <row r="36" spans="1:16" x14ac:dyDescent="0.3">
      <c r="A36" s="2" t="s">
        <v>225</v>
      </c>
      <c r="B36" s="29" t="s">
        <v>136</v>
      </c>
      <c r="C36" s="29">
        <v>65</v>
      </c>
      <c r="D36" s="2">
        <v>31</v>
      </c>
      <c r="E36" s="9">
        <v>40.259740259740262</v>
      </c>
      <c r="N36" s="8">
        <v>22.5</v>
      </c>
      <c r="O36" s="6">
        <f t="shared" si="1"/>
        <v>0</v>
      </c>
      <c r="P36" s="5">
        <f t="shared" si="0"/>
        <v>76</v>
      </c>
    </row>
    <row r="37" spans="1:16" x14ac:dyDescent="0.3">
      <c r="A37" s="2" t="s">
        <v>197</v>
      </c>
      <c r="B37" s="29" t="s">
        <v>36</v>
      </c>
      <c r="C37" s="29">
        <v>62.5</v>
      </c>
      <c r="D37" s="2">
        <v>33</v>
      </c>
      <c r="E37" s="9">
        <v>42.857142857142854</v>
      </c>
      <c r="N37" s="8">
        <v>20</v>
      </c>
      <c r="O37" s="6">
        <f t="shared" si="1"/>
        <v>0</v>
      </c>
      <c r="P37" s="5">
        <f t="shared" si="0"/>
        <v>76</v>
      </c>
    </row>
    <row r="38" spans="1:16" ht="17.45" customHeight="1" x14ac:dyDescent="0.3">
      <c r="A38" s="2" t="s">
        <v>174</v>
      </c>
      <c r="B38" s="29" t="s">
        <v>56</v>
      </c>
      <c r="C38" s="29">
        <v>62.5</v>
      </c>
      <c r="D38" s="2">
        <v>33</v>
      </c>
      <c r="E38" s="9">
        <v>42.857142857142854</v>
      </c>
      <c r="N38" s="7">
        <v>17.5</v>
      </c>
      <c r="O38" s="6">
        <f t="shared" si="1"/>
        <v>0</v>
      </c>
      <c r="P38" s="5">
        <f t="shared" si="0"/>
        <v>76</v>
      </c>
    </row>
    <row r="39" spans="1:16" ht="17.45" customHeight="1" x14ac:dyDescent="0.3">
      <c r="A39" s="2" t="s">
        <v>188</v>
      </c>
      <c r="B39" s="29" t="s">
        <v>64</v>
      </c>
      <c r="C39" s="29">
        <v>62.5</v>
      </c>
      <c r="D39" s="2">
        <v>33</v>
      </c>
      <c r="E39" s="9">
        <v>42.857142857142854</v>
      </c>
      <c r="N39" s="8">
        <v>15</v>
      </c>
      <c r="O39" s="6">
        <f t="shared" si="1"/>
        <v>0</v>
      </c>
      <c r="P39" s="5">
        <f t="shared" si="0"/>
        <v>76</v>
      </c>
    </row>
    <row r="40" spans="1:16" x14ac:dyDescent="0.3">
      <c r="A40" s="2" t="s">
        <v>217</v>
      </c>
      <c r="B40" s="29" t="s">
        <v>82</v>
      </c>
      <c r="C40" s="29">
        <v>62.5</v>
      </c>
      <c r="D40" s="2">
        <v>33</v>
      </c>
      <c r="E40" s="9">
        <v>42.857142857142854</v>
      </c>
      <c r="N40" s="8">
        <v>12.5</v>
      </c>
      <c r="O40" s="6">
        <f t="shared" si="1"/>
        <v>0</v>
      </c>
      <c r="P40" s="5">
        <f t="shared" si="0"/>
        <v>76</v>
      </c>
    </row>
    <row r="41" spans="1:16" ht="17.45" customHeight="1" x14ac:dyDescent="0.3">
      <c r="A41" s="2" t="s">
        <v>184</v>
      </c>
      <c r="B41" s="29" t="s">
        <v>88</v>
      </c>
      <c r="C41" s="29">
        <v>62.5</v>
      </c>
      <c r="D41" s="2">
        <v>33</v>
      </c>
      <c r="E41" s="9">
        <v>42.857142857142854</v>
      </c>
      <c r="N41" s="7">
        <v>10</v>
      </c>
      <c r="O41" s="6">
        <f t="shared" si="1"/>
        <v>0</v>
      </c>
      <c r="P41" s="5">
        <f t="shared" si="0"/>
        <v>76</v>
      </c>
    </row>
    <row r="42" spans="1:16" x14ac:dyDescent="0.3">
      <c r="A42" s="2" t="s">
        <v>187</v>
      </c>
      <c r="B42" s="29" t="s">
        <v>58</v>
      </c>
      <c r="C42" s="29">
        <v>60</v>
      </c>
      <c r="D42" s="2">
        <v>38</v>
      </c>
      <c r="E42" s="9">
        <v>49.350649350649348</v>
      </c>
      <c r="N42" s="8">
        <v>7.5</v>
      </c>
      <c r="O42" s="6">
        <f t="shared" si="1"/>
        <v>0</v>
      </c>
      <c r="P42" s="5">
        <f t="shared" si="0"/>
        <v>76</v>
      </c>
    </row>
    <row r="43" spans="1:16" x14ac:dyDescent="0.3">
      <c r="A43" s="2" t="s">
        <v>182</v>
      </c>
      <c r="B43" s="29" t="s">
        <v>46</v>
      </c>
      <c r="C43" s="29">
        <v>60</v>
      </c>
      <c r="D43" s="2">
        <v>38</v>
      </c>
      <c r="E43" s="9">
        <v>49.350649350649348</v>
      </c>
      <c r="N43" s="8">
        <v>5</v>
      </c>
      <c r="O43" s="6">
        <f t="shared" si="1"/>
        <v>0</v>
      </c>
      <c r="P43" s="5">
        <f t="shared" si="0"/>
        <v>76</v>
      </c>
    </row>
    <row r="44" spans="1:16" ht="17.45" customHeight="1" x14ac:dyDescent="0.3">
      <c r="A44" s="2" t="s">
        <v>198</v>
      </c>
      <c r="B44" s="29" t="s">
        <v>62</v>
      </c>
      <c r="C44" s="29">
        <v>60</v>
      </c>
      <c r="D44" s="2">
        <v>38</v>
      </c>
      <c r="E44" s="9">
        <v>49.350649350649348</v>
      </c>
      <c r="N44" s="7">
        <v>2.5</v>
      </c>
      <c r="O44" s="6">
        <f t="shared" si="1"/>
        <v>0</v>
      </c>
      <c r="P44" s="5">
        <f t="shared" si="0"/>
        <v>76</v>
      </c>
    </row>
    <row r="45" spans="1:16" x14ac:dyDescent="0.3">
      <c r="A45" s="2" t="s">
        <v>189</v>
      </c>
      <c r="B45" s="29" t="s">
        <v>73</v>
      </c>
      <c r="C45" s="29">
        <v>60</v>
      </c>
      <c r="D45" s="2">
        <v>38</v>
      </c>
      <c r="E45" s="9">
        <v>49.350649350649348</v>
      </c>
      <c r="N45" s="8">
        <v>0</v>
      </c>
      <c r="O45" s="6">
        <f t="shared" si="1"/>
        <v>37</v>
      </c>
      <c r="P45" s="5">
        <f t="shared" si="0"/>
        <v>113</v>
      </c>
    </row>
    <row r="46" spans="1:16" ht="17.45" customHeight="1" x14ac:dyDescent="0.3">
      <c r="A46" s="2" t="s">
        <v>181</v>
      </c>
      <c r="B46" s="29" t="s">
        <v>52</v>
      </c>
      <c r="C46" s="29">
        <v>57.5</v>
      </c>
      <c r="D46" s="2">
        <v>42</v>
      </c>
      <c r="E46" s="9">
        <v>54.54545454545454</v>
      </c>
    </row>
    <row r="47" spans="1:16" x14ac:dyDescent="0.3">
      <c r="A47" s="2" t="s">
        <v>201</v>
      </c>
      <c r="B47" s="29" t="s">
        <v>40</v>
      </c>
      <c r="C47" s="29">
        <v>57.5</v>
      </c>
      <c r="D47" s="2">
        <v>42</v>
      </c>
      <c r="E47" s="9">
        <v>54.54545454545454</v>
      </c>
      <c r="N47" s="3" t="s">
        <v>4</v>
      </c>
      <c r="O47" s="16">
        <v>113</v>
      </c>
      <c r="P47" s="1" t="s">
        <v>3</v>
      </c>
    </row>
    <row r="48" spans="1:16" x14ac:dyDescent="0.3">
      <c r="A48" s="2" t="s">
        <v>183</v>
      </c>
      <c r="B48" s="29" t="s">
        <v>44</v>
      </c>
      <c r="C48" s="29">
        <v>57.5</v>
      </c>
      <c r="D48" s="2">
        <v>42</v>
      </c>
      <c r="E48" s="9">
        <v>54.54545454545454</v>
      </c>
      <c r="N48" s="3" t="s">
        <v>2</v>
      </c>
      <c r="O48" s="20">
        <f>AVERAGE(C5:C80)</f>
        <v>60.657894736842103</v>
      </c>
      <c r="P48" s="1" t="s">
        <v>0</v>
      </c>
    </row>
    <row r="49" spans="1:16" ht="17.45" customHeight="1" x14ac:dyDescent="0.3">
      <c r="A49" s="2" t="s">
        <v>193</v>
      </c>
      <c r="B49" s="29" t="s">
        <v>80</v>
      </c>
      <c r="C49" s="29">
        <v>57.5</v>
      </c>
      <c r="D49" s="2">
        <v>42</v>
      </c>
      <c r="E49" s="9">
        <v>54.54545454545454</v>
      </c>
      <c r="N49" s="3" t="s">
        <v>1</v>
      </c>
      <c r="O49" s="32">
        <v>92.5</v>
      </c>
      <c r="P49" s="1" t="s">
        <v>0</v>
      </c>
    </row>
    <row r="50" spans="1:16" ht="17.45" customHeight="1" x14ac:dyDescent="0.3">
      <c r="A50" s="2" t="s">
        <v>203</v>
      </c>
      <c r="B50" s="29" t="s">
        <v>50</v>
      </c>
      <c r="C50" s="29">
        <v>55</v>
      </c>
      <c r="D50" s="2">
        <v>46</v>
      </c>
      <c r="E50" s="9">
        <v>59.740259740259738</v>
      </c>
    </row>
    <row r="51" spans="1:16" x14ac:dyDescent="0.3">
      <c r="A51" s="2" t="s">
        <v>191</v>
      </c>
      <c r="B51" s="29" t="s">
        <v>48</v>
      </c>
      <c r="C51" s="29">
        <v>55</v>
      </c>
      <c r="D51" s="2">
        <v>46</v>
      </c>
      <c r="E51" s="9">
        <v>59.740259740259738</v>
      </c>
    </row>
    <row r="52" spans="1:16" x14ac:dyDescent="0.3">
      <c r="A52" s="2" t="s">
        <v>208</v>
      </c>
      <c r="B52" s="29" t="s">
        <v>99</v>
      </c>
      <c r="C52" s="29">
        <v>55</v>
      </c>
      <c r="D52" s="2">
        <v>46</v>
      </c>
      <c r="E52" s="9">
        <v>59.740259740259738</v>
      </c>
    </row>
    <row r="53" spans="1:16" ht="17.45" customHeight="1" x14ac:dyDescent="0.3">
      <c r="A53" s="2" t="s">
        <v>205</v>
      </c>
      <c r="B53" s="29" t="s">
        <v>104</v>
      </c>
      <c r="C53" s="29">
        <v>55</v>
      </c>
      <c r="D53" s="2">
        <v>46</v>
      </c>
      <c r="E53" s="9">
        <v>59.740259740259738</v>
      </c>
    </row>
    <row r="54" spans="1:16" ht="17.45" customHeight="1" x14ac:dyDescent="0.3">
      <c r="A54" s="2" t="s">
        <v>202</v>
      </c>
      <c r="B54" s="29" t="s">
        <v>90</v>
      </c>
      <c r="C54" s="29">
        <v>55</v>
      </c>
      <c r="D54" s="2">
        <v>46</v>
      </c>
      <c r="E54" s="9">
        <v>59.740259740259738</v>
      </c>
    </row>
    <row r="55" spans="1:16" x14ac:dyDescent="0.3">
      <c r="A55" s="2" t="s">
        <v>185</v>
      </c>
      <c r="B55" s="29" t="s">
        <v>87</v>
      </c>
      <c r="C55" s="29">
        <v>52.5</v>
      </c>
      <c r="D55" s="2">
        <v>51</v>
      </c>
      <c r="E55" s="9">
        <v>66.233766233766232</v>
      </c>
    </row>
    <row r="56" spans="1:16" x14ac:dyDescent="0.3">
      <c r="A56" s="2" t="s">
        <v>196</v>
      </c>
      <c r="B56" s="29" t="s">
        <v>85</v>
      </c>
      <c r="C56" s="29">
        <v>52.5</v>
      </c>
      <c r="D56" s="2">
        <v>51</v>
      </c>
      <c r="E56" s="9">
        <v>66.233766233766232</v>
      </c>
    </row>
    <row r="57" spans="1:16" ht="17.45" customHeight="1" x14ac:dyDescent="0.3">
      <c r="A57" s="2" t="s">
        <v>206</v>
      </c>
      <c r="B57" s="29" t="s">
        <v>102</v>
      </c>
      <c r="C57" s="29">
        <v>52.5</v>
      </c>
      <c r="D57" s="2">
        <v>51</v>
      </c>
      <c r="E57" s="9">
        <v>66.233766233766232</v>
      </c>
    </row>
    <row r="58" spans="1:16" ht="17.45" customHeight="1" x14ac:dyDescent="0.3">
      <c r="A58" s="2" t="s">
        <v>200</v>
      </c>
      <c r="B58" s="29" t="s">
        <v>109</v>
      </c>
      <c r="C58" s="29">
        <v>50</v>
      </c>
      <c r="D58" s="2">
        <v>54</v>
      </c>
      <c r="E58" s="9">
        <v>70.129870129870127</v>
      </c>
    </row>
    <row r="59" spans="1:16" ht="17.45" customHeight="1" x14ac:dyDescent="0.3">
      <c r="A59" s="2" t="s">
        <v>199</v>
      </c>
      <c r="B59" s="29" t="s">
        <v>76</v>
      </c>
      <c r="C59" s="29">
        <v>50</v>
      </c>
      <c r="D59" s="2">
        <v>54</v>
      </c>
      <c r="E59" s="9">
        <v>70.129870129870127</v>
      </c>
    </row>
    <row r="60" spans="1:16" x14ac:dyDescent="0.3">
      <c r="A60" s="2" t="s">
        <v>209</v>
      </c>
      <c r="B60" s="29" t="s">
        <v>106</v>
      </c>
      <c r="C60" s="29">
        <v>50</v>
      </c>
      <c r="D60" s="2">
        <v>54</v>
      </c>
      <c r="E60" s="9">
        <v>70.129870129870127</v>
      </c>
    </row>
    <row r="61" spans="1:16" ht="17.45" customHeight="1" x14ac:dyDescent="0.3">
      <c r="A61" s="2" t="s">
        <v>218</v>
      </c>
      <c r="B61" s="29" t="s">
        <v>98</v>
      </c>
      <c r="C61" s="29">
        <v>50</v>
      </c>
      <c r="D61" s="2">
        <v>54</v>
      </c>
      <c r="E61" s="9">
        <v>70.129870129870127</v>
      </c>
    </row>
    <row r="62" spans="1:16" ht="17.45" customHeight="1" x14ac:dyDescent="0.3">
      <c r="A62" s="2" t="s">
        <v>190</v>
      </c>
      <c r="B62" s="29" t="s">
        <v>105</v>
      </c>
      <c r="C62" s="29">
        <v>50</v>
      </c>
      <c r="D62" s="2">
        <v>54</v>
      </c>
      <c r="E62" s="9">
        <v>70.129870129870127</v>
      </c>
    </row>
    <row r="63" spans="1:16" x14ac:dyDescent="0.3">
      <c r="A63" s="2" t="s">
        <v>204</v>
      </c>
      <c r="B63" s="29" t="s">
        <v>35</v>
      </c>
      <c r="C63" s="29">
        <v>47.5</v>
      </c>
      <c r="D63" s="2">
        <v>59</v>
      </c>
      <c r="E63" s="9">
        <v>76.623376623376629</v>
      </c>
    </row>
    <row r="64" spans="1:16" ht="17.45" customHeight="1" x14ac:dyDescent="0.3">
      <c r="A64" s="2" t="s">
        <v>216</v>
      </c>
      <c r="B64" s="29" t="s">
        <v>75</v>
      </c>
      <c r="C64" s="29">
        <v>47.5</v>
      </c>
      <c r="D64" s="2">
        <v>59</v>
      </c>
      <c r="E64" s="9">
        <v>76.623376623376629</v>
      </c>
    </row>
    <row r="65" spans="1:5" x14ac:dyDescent="0.3">
      <c r="A65" s="2" t="s">
        <v>212</v>
      </c>
      <c r="B65" s="29" t="s">
        <v>51</v>
      </c>
      <c r="C65" s="29">
        <v>45</v>
      </c>
      <c r="D65" s="2">
        <v>61</v>
      </c>
      <c r="E65" s="9">
        <v>79.220779220779221</v>
      </c>
    </row>
    <row r="66" spans="1:5" ht="17.45" customHeight="1" x14ac:dyDescent="0.3">
      <c r="A66" s="2" t="s">
        <v>213</v>
      </c>
      <c r="B66" s="29" t="s">
        <v>89</v>
      </c>
      <c r="C66" s="29">
        <v>45</v>
      </c>
      <c r="D66" s="2">
        <v>61</v>
      </c>
      <c r="E66" s="9">
        <v>79.220779220779221</v>
      </c>
    </row>
    <row r="67" spans="1:5" x14ac:dyDescent="0.3">
      <c r="A67" s="2" t="s">
        <v>210</v>
      </c>
      <c r="B67" s="29" t="s">
        <v>63</v>
      </c>
      <c r="C67" s="29">
        <v>42.5</v>
      </c>
      <c r="D67" s="2">
        <v>63</v>
      </c>
      <c r="E67" s="9">
        <v>81.818181818181827</v>
      </c>
    </row>
    <row r="68" spans="1:5" x14ac:dyDescent="0.3">
      <c r="A68" s="2" t="s">
        <v>194</v>
      </c>
      <c r="B68" s="29" t="s">
        <v>91</v>
      </c>
      <c r="C68" s="29">
        <v>42.5</v>
      </c>
      <c r="D68" s="2">
        <v>63</v>
      </c>
      <c r="E68" s="9">
        <v>81.818181818181827</v>
      </c>
    </row>
    <row r="69" spans="1:5" ht="17.45" customHeight="1" x14ac:dyDescent="0.3">
      <c r="A69" s="2" t="s">
        <v>211</v>
      </c>
      <c r="B69" s="29" t="s">
        <v>42</v>
      </c>
      <c r="C69" s="29">
        <v>42.5</v>
      </c>
      <c r="D69" s="2">
        <v>63</v>
      </c>
      <c r="E69" s="9">
        <v>81.818181818181827</v>
      </c>
    </row>
    <row r="70" spans="1:5" x14ac:dyDescent="0.3">
      <c r="A70" s="2" t="s">
        <v>219</v>
      </c>
      <c r="B70" s="29" t="s">
        <v>107</v>
      </c>
      <c r="C70" s="29">
        <v>42.5</v>
      </c>
      <c r="D70" s="2">
        <v>63</v>
      </c>
      <c r="E70" s="9">
        <v>81.818181818181827</v>
      </c>
    </row>
    <row r="71" spans="1:5" x14ac:dyDescent="0.3">
      <c r="A71" s="2" t="s">
        <v>207</v>
      </c>
      <c r="B71" s="29" t="s">
        <v>68</v>
      </c>
      <c r="C71" s="29">
        <v>40</v>
      </c>
      <c r="D71" s="2">
        <v>67</v>
      </c>
      <c r="E71" s="9">
        <v>87.012987012987011</v>
      </c>
    </row>
    <row r="72" spans="1:5" x14ac:dyDescent="0.3">
      <c r="A72" s="2" t="s">
        <v>215</v>
      </c>
      <c r="B72" s="29" t="s">
        <v>101</v>
      </c>
      <c r="C72" s="29">
        <v>37.5</v>
      </c>
      <c r="D72" s="2">
        <v>68</v>
      </c>
      <c r="E72" s="9">
        <v>88.311688311688314</v>
      </c>
    </row>
    <row r="73" spans="1:5" x14ac:dyDescent="0.3">
      <c r="A73" s="2" t="s">
        <v>228</v>
      </c>
      <c r="B73" s="29" t="s">
        <v>74</v>
      </c>
      <c r="C73" s="29">
        <v>37.5</v>
      </c>
      <c r="D73" s="2">
        <v>68</v>
      </c>
      <c r="E73" s="9">
        <v>88.311688311688314</v>
      </c>
    </row>
    <row r="74" spans="1:5" x14ac:dyDescent="0.3">
      <c r="A74" s="2" t="s">
        <v>221</v>
      </c>
      <c r="B74" s="29" t="s">
        <v>53</v>
      </c>
      <c r="C74" s="29">
        <v>35</v>
      </c>
      <c r="D74" s="2">
        <v>70</v>
      </c>
      <c r="E74" s="9">
        <v>90.909090909090907</v>
      </c>
    </row>
    <row r="75" spans="1:5" x14ac:dyDescent="0.3">
      <c r="A75" s="2" t="s">
        <v>214</v>
      </c>
      <c r="B75" s="29" t="s">
        <v>97</v>
      </c>
      <c r="C75" s="29">
        <v>35</v>
      </c>
      <c r="D75" s="2">
        <v>70</v>
      </c>
      <c r="E75" s="9">
        <v>90.909090909090907</v>
      </c>
    </row>
    <row r="76" spans="1:5" x14ac:dyDescent="0.3">
      <c r="A76" s="2" t="s">
        <v>227</v>
      </c>
      <c r="B76" s="29" t="s">
        <v>84</v>
      </c>
      <c r="C76" s="29">
        <v>32.5</v>
      </c>
      <c r="D76" s="2">
        <v>72</v>
      </c>
      <c r="E76" s="9">
        <v>93.506493506493499</v>
      </c>
    </row>
    <row r="77" spans="1:5" x14ac:dyDescent="0.3">
      <c r="A77" s="2" t="s">
        <v>223</v>
      </c>
      <c r="B77" s="29" t="s">
        <v>61</v>
      </c>
      <c r="C77" s="29">
        <v>32.5</v>
      </c>
      <c r="D77" s="2">
        <v>72</v>
      </c>
      <c r="E77" s="9">
        <v>93.506493506493499</v>
      </c>
    </row>
    <row r="78" spans="1:5" x14ac:dyDescent="0.3">
      <c r="A78" s="2" t="s">
        <v>226</v>
      </c>
      <c r="B78" s="29" t="s">
        <v>57</v>
      </c>
      <c r="C78" s="29">
        <v>30</v>
      </c>
      <c r="D78" s="2">
        <v>74</v>
      </c>
      <c r="E78" s="9">
        <v>96.103896103896105</v>
      </c>
    </row>
    <row r="79" spans="1:5" x14ac:dyDescent="0.3">
      <c r="A79" s="2" t="s">
        <v>224</v>
      </c>
      <c r="B79" s="29" t="s">
        <v>55</v>
      </c>
      <c r="C79" s="29">
        <v>30</v>
      </c>
      <c r="D79" s="2">
        <v>74</v>
      </c>
      <c r="E79" s="9">
        <v>96.103896103896105</v>
      </c>
    </row>
    <row r="80" spans="1:5" x14ac:dyDescent="0.3">
      <c r="A80" s="2" t="s">
        <v>220</v>
      </c>
      <c r="B80" s="29" t="s">
        <v>93</v>
      </c>
      <c r="C80" s="29">
        <v>30</v>
      </c>
      <c r="D80" s="2">
        <v>74</v>
      </c>
      <c r="E80" s="9">
        <v>96.103896103896105</v>
      </c>
    </row>
    <row r="81" spans="1:5" x14ac:dyDescent="0.3">
      <c r="A81" s="2" t="s">
        <v>230</v>
      </c>
      <c r="B81" s="29" t="s">
        <v>115</v>
      </c>
      <c r="C81" s="29">
        <v>0</v>
      </c>
      <c r="D81" s="2">
        <v>113</v>
      </c>
      <c r="E81" s="9">
        <v>100</v>
      </c>
    </row>
    <row r="82" spans="1:5" x14ac:dyDescent="0.3">
      <c r="A82" s="2" t="s">
        <v>231</v>
      </c>
      <c r="B82" s="29" t="s">
        <v>116</v>
      </c>
      <c r="C82" s="29">
        <v>0</v>
      </c>
      <c r="D82" s="2">
        <v>113</v>
      </c>
      <c r="E82" s="9">
        <v>100</v>
      </c>
    </row>
    <row r="83" spans="1:5" x14ac:dyDescent="0.3">
      <c r="A83" s="2" t="s">
        <v>232</v>
      </c>
      <c r="B83" s="29" t="s">
        <v>117</v>
      </c>
      <c r="C83" s="29">
        <v>0</v>
      </c>
      <c r="D83" s="2">
        <v>113</v>
      </c>
      <c r="E83" s="9">
        <v>100</v>
      </c>
    </row>
    <row r="84" spans="1:5" x14ac:dyDescent="0.3">
      <c r="A84" s="2" t="s">
        <v>233</v>
      </c>
      <c r="B84" s="29" t="s">
        <v>118</v>
      </c>
      <c r="C84" s="29">
        <v>0</v>
      </c>
      <c r="D84" s="2">
        <v>113</v>
      </c>
      <c r="E84" s="9">
        <v>100</v>
      </c>
    </row>
    <row r="85" spans="1:5" x14ac:dyDescent="0.3">
      <c r="A85" s="2" t="s">
        <v>234</v>
      </c>
      <c r="B85" s="29" t="s">
        <v>119</v>
      </c>
      <c r="C85" s="29">
        <v>0</v>
      </c>
      <c r="D85" s="2">
        <v>113</v>
      </c>
      <c r="E85" s="9">
        <v>100</v>
      </c>
    </row>
    <row r="86" spans="1:5" x14ac:dyDescent="0.3">
      <c r="A86" s="2" t="s">
        <v>235</v>
      </c>
      <c r="B86" s="29" t="s">
        <v>120</v>
      </c>
      <c r="C86" s="29">
        <v>0</v>
      </c>
      <c r="D86" s="2">
        <v>113</v>
      </c>
      <c r="E86" s="9">
        <v>100</v>
      </c>
    </row>
    <row r="87" spans="1:5" x14ac:dyDescent="0.3">
      <c r="A87" s="2" t="s">
        <v>236</v>
      </c>
      <c r="B87" s="29" t="s">
        <v>121</v>
      </c>
      <c r="C87" s="29">
        <v>0</v>
      </c>
      <c r="D87" s="2">
        <v>113</v>
      </c>
      <c r="E87" s="9">
        <v>100</v>
      </c>
    </row>
    <row r="88" spans="1:5" x14ac:dyDescent="0.3">
      <c r="A88" s="2" t="s">
        <v>237</v>
      </c>
      <c r="B88" s="29" t="s">
        <v>122</v>
      </c>
      <c r="C88" s="29">
        <v>0</v>
      </c>
      <c r="D88" s="2">
        <v>113</v>
      </c>
      <c r="E88" s="9">
        <v>100</v>
      </c>
    </row>
    <row r="89" spans="1:5" x14ac:dyDescent="0.3">
      <c r="A89" s="2" t="s">
        <v>238</v>
      </c>
      <c r="B89" s="29" t="s">
        <v>123</v>
      </c>
      <c r="C89" s="29">
        <v>0</v>
      </c>
      <c r="D89" s="2">
        <v>113</v>
      </c>
      <c r="E89" s="9">
        <v>100</v>
      </c>
    </row>
    <row r="90" spans="1:5" x14ac:dyDescent="0.3">
      <c r="A90" s="2" t="s">
        <v>239</v>
      </c>
      <c r="B90" s="29" t="s">
        <v>124</v>
      </c>
      <c r="C90" s="29">
        <v>0</v>
      </c>
      <c r="D90" s="2">
        <v>113</v>
      </c>
      <c r="E90" s="9">
        <v>100</v>
      </c>
    </row>
    <row r="91" spans="1:5" x14ac:dyDescent="0.3">
      <c r="A91" s="2" t="s">
        <v>240</v>
      </c>
      <c r="B91" s="29" t="s">
        <v>125</v>
      </c>
      <c r="C91" s="29">
        <v>0</v>
      </c>
      <c r="D91" s="2">
        <v>113</v>
      </c>
      <c r="E91" s="9">
        <v>100</v>
      </c>
    </row>
    <row r="92" spans="1:5" x14ac:dyDescent="0.3">
      <c r="A92" s="2" t="s">
        <v>241</v>
      </c>
      <c r="B92" s="29" t="s">
        <v>126</v>
      </c>
      <c r="C92" s="29">
        <v>0</v>
      </c>
      <c r="D92" s="2">
        <v>113</v>
      </c>
      <c r="E92" s="9">
        <v>100</v>
      </c>
    </row>
    <row r="93" spans="1:5" x14ac:dyDescent="0.3">
      <c r="A93" s="2" t="s">
        <v>242</v>
      </c>
      <c r="B93" s="29" t="s">
        <v>127</v>
      </c>
      <c r="C93" s="29">
        <v>0</v>
      </c>
      <c r="D93" s="2">
        <v>113</v>
      </c>
      <c r="E93" s="9">
        <v>100</v>
      </c>
    </row>
    <row r="94" spans="1:5" x14ac:dyDescent="0.3">
      <c r="A94" s="2" t="s">
        <v>243</v>
      </c>
      <c r="B94" s="29" t="s">
        <v>128</v>
      </c>
      <c r="C94" s="29">
        <v>0</v>
      </c>
      <c r="D94" s="2">
        <v>113</v>
      </c>
      <c r="E94" s="9">
        <v>100</v>
      </c>
    </row>
    <row r="95" spans="1:5" x14ac:dyDescent="0.3">
      <c r="A95" s="2" t="s">
        <v>244</v>
      </c>
      <c r="B95" s="29" t="s">
        <v>129</v>
      </c>
      <c r="C95" s="29">
        <v>0</v>
      </c>
      <c r="D95" s="2">
        <v>113</v>
      </c>
      <c r="E95" s="9">
        <v>100</v>
      </c>
    </row>
    <row r="96" spans="1:5" x14ac:dyDescent="0.3">
      <c r="A96" s="2" t="s">
        <v>229</v>
      </c>
      <c r="B96" s="29" t="s">
        <v>103</v>
      </c>
      <c r="C96" s="29">
        <v>0</v>
      </c>
      <c r="D96" s="2">
        <v>113</v>
      </c>
      <c r="E96" s="9">
        <v>100</v>
      </c>
    </row>
    <row r="97" spans="1:5" x14ac:dyDescent="0.3">
      <c r="A97" s="2" t="s">
        <v>245</v>
      </c>
      <c r="B97" s="29" t="s">
        <v>130</v>
      </c>
      <c r="C97" s="29">
        <v>0</v>
      </c>
      <c r="D97" s="2">
        <v>113</v>
      </c>
      <c r="E97" s="9">
        <v>100</v>
      </c>
    </row>
    <row r="98" spans="1:5" x14ac:dyDescent="0.3">
      <c r="A98" s="2" t="s">
        <v>246</v>
      </c>
      <c r="B98" s="29" t="s">
        <v>131</v>
      </c>
      <c r="C98" s="29">
        <v>0</v>
      </c>
      <c r="D98" s="2">
        <v>113</v>
      </c>
      <c r="E98" s="9">
        <v>100</v>
      </c>
    </row>
    <row r="99" spans="1:5" x14ac:dyDescent="0.3">
      <c r="A99" s="2" t="s">
        <v>247</v>
      </c>
      <c r="B99" s="29" t="s">
        <v>132</v>
      </c>
      <c r="C99" s="29">
        <v>0</v>
      </c>
      <c r="D99" s="2">
        <v>113</v>
      </c>
      <c r="E99" s="9">
        <v>100</v>
      </c>
    </row>
    <row r="100" spans="1:5" x14ac:dyDescent="0.3">
      <c r="A100" s="2" t="s">
        <v>248</v>
      </c>
      <c r="B100" s="29" t="s">
        <v>133</v>
      </c>
      <c r="C100" s="29">
        <v>0</v>
      </c>
      <c r="D100" s="2">
        <v>113</v>
      </c>
      <c r="E100" s="9">
        <v>100</v>
      </c>
    </row>
    <row r="101" spans="1:5" x14ac:dyDescent="0.3">
      <c r="A101" s="2" t="s">
        <v>249</v>
      </c>
      <c r="B101" s="29" t="s">
        <v>134</v>
      </c>
      <c r="C101" s="29">
        <v>0</v>
      </c>
      <c r="D101" s="2">
        <v>113</v>
      </c>
      <c r="E101" s="9">
        <v>100</v>
      </c>
    </row>
    <row r="102" spans="1:5" x14ac:dyDescent="0.3">
      <c r="A102" s="2" t="s">
        <v>250</v>
      </c>
      <c r="B102" s="29" t="s">
        <v>135</v>
      </c>
      <c r="C102" s="29">
        <v>0</v>
      </c>
      <c r="D102" s="2">
        <v>113</v>
      </c>
      <c r="E102" s="9">
        <v>100</v>
      </c>
    </row>
    <row r="103" spans="1:5" x14ac:dyDescent="0.3">
      <c r="A103" s="2" t="s">
        <v>251</v>
      </c>
      <c r="B103" s="29" t="s">
        <v>137</v>
      </c>
      <c r="C103" s="29">
        <v>0</v>
      </c>
      <c r="D103" s="2">
        <v>113</v>
      </c>
      <c r="E103" s="9">
        <v>100</v>
      </c>
    </row>
    <row r="104" spans="1:5" x14ac:dyDescent="0.3">
      <c r="A104" s="2" t="s">
        <v>252</v>
      </c>
      <c r="B104" s="29" t="s">
        <v>138</v>
      </c>
      <c r="C104" s="29">
        <v>0</v>
      </c>
      <c r="D104" s="2">
        <v>113</v>
      </c>
      <c r="E104" s="9">
        <v>100</v>
      </c>
    </row>
    <row r="105" spans="1:5" x14ac:dyDescent="0.3">
      <c r="A105" s="2" t="s">
        <v>253</v>
      </c>
      <c r="B105" s="29" t="s">
        <v>139</v>
      </c>
      <c r="C105" s="29">
        <v>0</v>
      </c>
      <c r="D105" s="2">
        <v>113</v>
      </c>
      <c r="E105" s="9">
        <v>100</v>
      </c>
    </row>
    <row r="106" spans="1:5" x14ac:dyDescent="0.3">
      <c r="A106" s="2" t="s">
        <v>254</v>
      </c>
      <c r="B106" s="29" t="s">
        <v>140</v>
      </c>
      <c r="C106" s="29">
        <v>0</v>
      </c>
      <c r="D106" s="2">
        <v>113</v>
      </c>
      <c r="E106" s="9">
        <v>100</v>
      </c>
    </row>
    <row r="107" spans="1:5" x14ac:dyDescent="0.3">
      <c r="A107" s="2" t="s">
        <v>255</v>
      </c>
      <c r="B107" s="29" t="s">
        <v>141</v>
      </c>
      <c r="C107" s="29">
        <v>0</v>
      </c>
      <c r="D107" s="2">
        <v>113</v>
      </c>
      <c r="E107" s="9">
        <v>100</v>
      </c>
    </row>
    <row r="108" spans="1:5" x14ac:dyDescent="0.3">
      <c r="A108" s="2" t="s">
        <v>256</v>
      </c>
      <c r="B108" s="29" t="s">
        <v>142</v>
      </c>
      <c r="C108" s="29">
        <v>0</v>
      </c>
      <c r="D108" s="2">
        <v>113</v>
      </c>
      <c r="E108" s="9">
        <v>100</v>
      </c>
    </row>
    <row r="109" spans="1:5" x14ac:dyDescent="0.3">
      <c r="A109" s="2" t="s">
        <v>257</v>
      </c>
      <c r="B109" s="29" t="s">
        <v>143</v>
      </c>
      <c r="C109" s="29">
        <v>0</v>
      </c>
      <c r="D109" s="2">
        <v>113</v>
      </c>
      <c r="E109" s="9">
        <v>100</v>
      </c>
    </row>
    <row r="110" spans="1:5" x14ac:dyDescent="0.3">
      <c r="A110" s="2" t="s">
        <v>258</v>
      </c>
      <c r="B110" s="29" t="s">
        <v>144</v>
      </c>
      <c r="C110" s="29">
        <v>0</v>
      </c>
      <c r="D110" s="2">
        <v>113</v>
      </c>
      <c r="E110" s="9">
        <v>100</v>
      </c>
    </row>
    <row r="111" spans="1:5" x14ac:dyDescent="0.3">
      <c r="A111" s="2" t="s">
        <v>259</v>
      </c>
      <c r="B111" s="29" t="s">
        <v>145</v>
      </c>
      <c r="C111" s="29">
        <v>0</v>
      </c>
      <c r="D111" s="2">
        <v>113</v>
      </c>
      <c r="E111" s="9">
        <v>100</v>
      </c>
    </row>
    <row r="112" spans="1:5" x14ac:dyDescent="0.3">
      <c r="A112" s="2" t="s">
        <v>260</v>
      </c>
      <c r="B112" s="29" t="s">
        <v>147</v>
      </c>
      <c r="C112" s="29">
        <v>0</v>
      </c>
      <c r="D112" s="2">
        <v>113</v>
      </c>
      <c r="E112" s="9">
        <v>100</v>
      </c>
    </row>
    <row r="113" spans="1:5" x14ac:dyDescent="0.3">
      <c r="A113" s="2" t="s">
        <v>261</v>
      </c>
      <c r="B113" s="29" t="s">
        <v>110</v>
      </c>
      <c r="C113" s="29">
        <v>0</v>
      </c>
      <c r="D113" s="2">
        <v>113</v>
      </c>
      <c r="E113" s="9">
        <v>100</v>
      </c>
    </row>
    <row r="114" spans="1:5" x14ac:dyDescent="0.3">
      <c r="A114" s="2" t="s">
        <v>262</v>
      </c>
      <c r="B114" s="29" t="s">
        <v>111</v>
      </c>
      <c r="C114" s="29">
        <v>0</v>
      </c>
      <c r="D114" s="2">
        <v>113</v>
      </c>
      <c r="E114" s="9">
        <v>100</v>
      </c>
    </row>
    <row r="115" spans="1:5" x14ac:dyDescent="0.3">
      <c r="A115" s="2" t="s">
        <v>263</v>
      </c>
      <c r="B115" s="29" t="s">
        <v>112</v>
      </c>
      <c r="C115" s="29">
        <v>0</v>
      </c>
      <c r="D115" s="2">
        <v>113</v>
      </c>
      <c r="E115" s="9">
        <v>100</v>
      </c>
    </row>
    <row r="116" spans="1:5" x14ac:dyDescent="0.3">
      <c r="A116" s="2" t="s">
        <v>264</v>
      </c>
      <c r="B116" s="29" t="s">
        <v>113</v>
      </c>
      <c r="C116" s="29">
        <v>0</v>
      </c>
      <c r="D116" s="2">
        <v>113</v>
      </c>
      <c r="E116" s="9">
        <v>100</v>
      </c>
    </row>
    <row r="117" spans="1:5" x14ac:dyDescent="0.3">
      <c r="A117" s="2" t="s">
        <v>265</v>
      </c>
      <c r="B117" s="29" t="s">
        <v>114</v>
      </c>
      <c r="C117" s="29">
        <v>0</v>
      </c>
      <c r="D117" s="2">
        <v>113</v>
      </c>
      <c r="E117" s="9">
        <v>100</v>
      </c>
    </row>
  </sheetData>
  <mergeCells count="1">
    <mergeCell ref="A1:R2"/>
  </mergeCells>
  <phoneticPr fontId="3" type="noConversion"/>
  <pageMargins left="1.52" right="0.9" top="0.73" bottom="0.64" header="0.5" footer="0.2"/>
  <pageSetup paperSize="9" scale="3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52BE-872E-47F7-9931-128EB6D83014}">
  <sheetPr>
    <pageSetUpPr fitToPage="1"/>
  </sheetPr>
  <dimension ref="A1:Q117"/>
  <sheetViews>
    <sheetView showGridLines="0" zoomScale="85" zoomScaleNormal="85" workbookViewId="0">
      <selection activeCell="E39" sqref="E39"/>
    </sheetView>
  </sheetViews>
  <sheetFormatPr defaultRowHeight="16.5" x14ac:dyDescent="0.3"/>
  <cols>
    <col min="1" max="1" width="14.375" bestFit="1" customWidth="1"/>
    <col min="2" max="2" width="11" bestFit="1" customWidth="1"/>
  </cols>
  <sheetData>
    <row r="1" spans="1:17" ht="16.5" customHeight="1" x14ac:dyDescent="0.3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6.5" customHeigh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1:17" ht="17.25" thickBot="1" x14ac:dyDescent="0.35">
      <c r="A4" s="3" t="s">
        <v>148</v>
      </c>
      <c r="B4" s="3" t="s">
        <v>11</v>
      </c>
      <c r="C4" s="3" t="s">
        <v>10</v>
      </c>
      <c r="D4" s="23" t="s">
        <v>12</v>
      </c>
      <c r="E4" s="3" t="s">
        <v>8</v>
      </c>
      <c r="N4" s="12" t="s">
        <v>7</v>
      </c>
      <c r="O4" s="11" t="s">
        <v>6</v>
      </c>
      <c r="P4" s="10" t="s">
        <v>5</v>
      </c>
    </row>
    <row r="5" spans="1:17" ht="17.45" customHeight="1" x14ac:dyDescent="0.3">
      <c r="A5" s="2" t="s">
        <v>161</v>
      </c>
      <c r="B5" s="29" t="s">
        <v>72</v>
      </c>
      <c r="C5" s="29">
        <v>92.5</v>
      </c>
      <c r="D5" s="2">
        <v>1</v>
      </c>
      <c r="E5" s="9">
        <v>1.3157894736842104</v>
      </c>
      <c r="N5" s="28">
        <v>100</v>
      </c>
      <c r="O5" s="6">
        <f t="shared" ref="O5:O41" si="0">FREQUENCY($C$5:$C$80,N5:N44)</f>
        <v>0</v>
      </c>
      <c r="P5" s="5">
        <f>O5</f>
        <v>0</v>
      </c>
    </row>
    <row r="6" spans="1:17" ht="17.45" customHeight="1" x14ac:dyDescent="0.3">
      <c r="A6" s="2" t="s">
        <v>163</v>
      </c>
      <c r="B6" s="29" t="s">
        <v>45</v>
      </c>
      <c r="C6" s="29">
        <v>87.5</v>
      </c>
      <c r="D6" s="2">
        <v>2</v>
      </c>
      <c r="E6" s="9">
        <v>2.6315789473684208</v>
      </c>
      <c r="N6" s="8">
        <v>97.5</v>
      </c>
      <c r="O6" s="6">
        <f t="shared" si="0"/>
        <v>0</v>
      </c>
      <c r="P6" s="5">
        <f>P5+O6</f>
        <v>0</v>
      </c>
    </row>
    <row r="7" spans="1:17" ht="17.45" customHeight="1" x14ac:dyDescent="0.3">
      <c r="A7" s="2" t="s">
        <v>153</v>
      </c>
      <c r="B7" s="29" t="s">
        <v>54</v>
      </c>
      <c r="C7" s="29">
        <v>87.5</v>
      </c>
      <c r="D7" s="2">
        <v>2</v>
      </c>
      <c r="E7" s="9">
        <v>2.6315789473684208</v>
      </c>
      <c r="N7" s="8">
        <v>95</v>
      </c>
      <c r="O7" s="6">
        <f t="shared" si="0"/>
        <v>0</v>
      </c>
      <c r="P7" s="5">
        <f>P6+O7</f>
        <v>0</v>
      </c>
    </row>
    <row r="8" spans="1:17" ht="17.45" customHeight="1" x14ac:dyDescent="0.3">
      <c r="A8" s="2" t="s">
        <v>160</v>
      </c>
      <c r="B8" s="29" t="s">
        <v>95</v>
      </c>
      <c r="C8" s="29">
        <v>85</v>
      </c>
      <c r="D8" s="2">
        <v>4</v>
      </c>
      <c r="E8" s="9">
        <v>5.2631578947368416</v>
      </c>
      <c r="N8" s="7">
        <v>92.5</v>
      </c>
      <c r="O8" s="6">
        <f t="shared" si="0"/>
        <v>1</v>
      </c>
      <c r="P8" s="5">
        <f t="shared" ref="P8:P45" si="1">P7+O8</f>
        <v>1</v>
      </c>
    </row>
    <row r="9" spans="1:17" ht="17.45" customHeight="1" x14ac:dyDescent="0.3">
      <c r="A9" s="2" t="s">
        <v>174</v>
      </c>
      <c r="B9" s="29" t="s">
        <v>56</v>
      </c>
      <c r="C9" s="29">
        <v>85</v>
      </c>
      <c r="D9" s="2">
        <v>4</v>
      </c>
      <c r="E9" s="9">
        <v>5.2631578947368416</v>
      </c>
      <c r="N9" s="8">
        <v>90</v>
      </c>
      <c r="O9" s="6">
        <f t="shared" si="0"/>
        <v>0</v>
      </c>
      <c r="P9" s="5">
        <f t="shared" si="1"/>
        <v>1</v>
      </c>
    </row>
    <row r="10" spans="1:17" ht="17.45" customHeight="1" x14ac:dyDescent="0.3">
      <c r="A10" s="2" t="s">
        <v>164</v>
      </c>
      <c r="B10" s="29" t="s">
        <v>47</v>
      </c>
      <c r="C10" s="29">
        <v>85</v>
      </c>
      <c r="D10" s="2">
        <v>4</v>
      </c>
      <c r="E10" s="9">
        <v>5.2631578947368416</v>
      </c>
      <c r="N10" s="8">
        <v>87.5</v>
      </c>
      <c r="O10" s="6">
        <f t="shared" si="0"/>
        <v>2</v>
      </c>
      <c r="P10" s="5">
        <f t="shared" si="1"/>
        <v>3</v>
      </c>
    </row>
    <row r="11" spans="1:17" ht="17.45" customHeight="1" x14ac:dyDescent="0.3">
      <c r="A11" s="2" t="s">
        <v>169</v>
      </c>
      <c r="B11" s="29" t="s">
        <v>92</v>
      </c>
      <c r="C11" s="29">
        <v>85</v>
      </c>
      <c r="D11" s="2">
        <v>4</v>
      </c>
      <c r="E11" s="9">
        <v>5.2631578947368416</v>
      </c>
      <c r="N11" s="7">
        <v>85</v>
      </c>
      <c r="O11" s="6">
        <f t="shared" si="0"/>
        <v>4</v>
      </c>
      <c r="P11" s="5">
        <f t="shared" si="1"/>
        <v>7</v>
      </c>
    </row>
    <row r="12" spans="1:17" ht="17.45" customHeight="1" x14ac:dyDescent="0.3">
      <c r="A12" s="2" t="s">
        <v>156</v>
      </c>
      <c r="B12" s="29" t="s">
        <v>37</v>
      </c>
      <c r="C12" s="29">
        <v>82.5</v>
      </c>
      <c r="D12" s="2">
        <v>8</v>
      </c>
      <c r="E12" s="9">
        <v>10.526315789473683</v>
      </c>
      <c r="N12" s="8">
        <v>82.5</v>
      </c>
      <c r="O12" s="6">
        <f t="shared" si="0"/>
        <v>4</v>
      </c>
      <c r="P12" s="5">
        <f t="shared" si="1"/>
        <v>11</v>
      </c>
    </row>
    <row r="13" spans="1:17" ht="17.45" customHeight="1" x14ac:dyDescent="0.3">
      <c r="A13" s="2" t="s">
        <v>181</v>
      </c>
      <c r="B13" s="29" t="s">
        <v>52</v>
      </c>
      <c r="C13" s="29">
        <v>82.5</v>
      </c>
      <c r="D13" s="2">
        <v>8</v>
      </c>
      <c r="E13" s="9">
        <v>10.526315789473683</v>
      </c>
      <c r="N13" s="8">
        <v>80</v>
      </c>
      <c r="O13" s="6">
        <f t="shared" si="0"/>
        <v>4</v>
      </c>
      <c r="P13" s="5">
        <f t="shared" si="1"/>
        <v>15</v>
      </c>
    </row>
    <row r="14" spans="1:17" ht="17.45" customHeight="1" x14ac:dyDescent="0.3">
      <c r="A14" s="2" t="s">
        <v>155</v>
      </c>
      <c r="B14" s="29" t="s">
        <v>41</v>
      </c>
      <c r="C14" s="29">
        <v>82.5</v>
      </c>
      <c r="D14" s="2">
        <v>8</v>
      </c>
      <c r="E14" s="9">
        <v>10.526315789473683</v>
      </c>
      <c r="N14" s="7">
        <v>77.5</v>
      </c>
      <c r="O14" s="6">
        <f t="shared" si="0"/>
        <v>5</v>
      </c>
      <c r="P14" s="5">
        <f t="shared" si="1"/>
        <v>20</v>
      </c>
    </row>
    <row r="15" spans="1:17" ht="17.45" customHeight="1" x14ac:dyDescent="0.3">
      <c r="A15" s="2" t="s">
        <v>170</v>
      </c>
      <c r="B15" s="29" t="s">
        <v>94</v>
      </c>
      <c r="C15" s="29">
        <v>82.5</v>
      </c>
      <c r="D15" s="2">
        <v>8</v>
      </c>
      <c r="E15" s="9">
        <v>10.526315789473683</v>
      </c>
      <c r="N15" s="8">
        <v>75</v>
      </c>
      <c r="O15" s="6">
        <f t="shared" si="0"/>
        <v>6</v>
      </c>
      <c r="P15" s="5">
        <f t="shared" si="1"/>
        <v>26</v>
      </c>
    </row>
    <row r="16" spans="1:17" ht="17.45" customHeight="1" x14ac:dyDescent="0.3">
      <c r="A16" s="2" t="s">
        <v>158</v>
      </c>
      <c r="B16" s="29" t="s">
        <v>69</v>
      </c>
      <c r="C16" s="29">
        <v>80</v>
      </c>
      <c r="D16" s="2">
        <v>12</v>
      </c>
      <c r="E16" s="9">
        <v>15.789473684210526</v>
      </c>
      <c r="N16" s="8">
        <v>72.5</v>
      </c>
      <c r="O16" s="6">
        <f t="shared" si="0"/>
        <v>3</v>
      </c>
      <c r="P16" s="5">
        <f t="shared" si="1"/>
        <v>29</v>
      </c>
    </row>
    <row r="17" spans="1:16" ht="17.45" customHeight="1" x14ac:dyDescent="0.3">
      <c r="A17" s="2" t="s">
        <v>165</v>
      </c>
      <c r="B17" s="29" t="s">
        <v>71</v>
      </c>
      <c r="C17" s="29">
        <v>80</v>
      </c>
      <c r="D17" s="2">
        <v>12</v>
      </c>
      <c r="E17" s="9">
        <v>15.789473684210526</v>
      </c>
      <c r="N17" s="7">
        <v>70</v>
      </c>
      <c r="O17" s="6">
        <f t="shared" si="0"/>
        <v>5</v>
      </c>
      <c r="P17" s="5">
        <f t="shared" si="1"/>
        <v>34</v>
      </c>
    </row>
    <row r="18" spans="1:16" ht="17.45" customHeight="1" x14ac:dyDescent="0.3">
      <c r="A18" s="2" t="s">
        <v>154</v>
      </c>
      <c r="B18" s="29" t="s">
        <v>34</v>
      </c>
      <c r="C18" s="29">
        <v>80</v>
      </c>
      <c r="D18" s="2">
        <v>12</v>
      </c>
      <c r="E18" s="9">
        <v>15.789473684210526</v>
      </c>
      <c r="N18" s="8">
        <v>67.5</v>
      </c>
      <c r="O18" s="6">
        <f t="shared" si="0"/>
        <v>0</v>
      </c>
      <c r="P18" s="5">
        <f t="shared" si="1"/>
        <v>34</v>
      </c>
    </row>
    <row r="19" spans="1:16" ht="17.45" customHeight="1" x14ac:dyDescent="0.3">
      <c r="A19" s="2" t="s">
        <v>182</v>
      </c>
      <c r="B19" s="29" t="s">
        <v>46</v>
      </c>
      <c r="C19" s="29">
        <v>80</v>
      </c>
      <c r="D19" s="2">
        <v>12</v>
      </c>
      <c r="E19" s="9">
        <v>15.789473684210526</v>
      </c>
      <c r="N19" s="8">
        <v>65</v>
      </c>
      <c r="O19" s="6">
        <f t="shared" si="0"/>
        <v>5</v>
      </c>
      <c r="P19" s="5">
        <f t="shared" si="1"/>
        <v>39</v>
      </c>
    </row>
    <row r="20" spans="1:16" x14ac:dyDescent="0.3">
      <c r="A20" s="2" t="s">
        <v>162</v>
      </c>
      <c r="B20" s="29" t="s">
        <v>65</v>
      </c>
      <c r="C20" s="29">
        <v>77.5</v>
      </c>
      <c r="D20" s="2">
        <v>16</v>
      </c>
      <c r="E20" s="9">
        <v>21.052631578947366</v>
      </c>
      <c r="N20" s="7">
        <v>62.5</v>
      </c>
      <c r="O20" s="6">
        <f t="shared" si="0"/>
        <v>3</v>
      </c>
      <c r="P20" s="5">
        <f t="shared" si="1"/>
        <v>42</v>
      </c>
    </row>
    <row r="21" spans="1:16" x14ac:dyDescent="0.3">
      <c r="A21" s="2" t="s">
        <v>183</v>
      </c>
      <c r="B21" s="29" t="s">
        <v>44</v>
      </c>
      <c r="C21" s="29">
        <v>77.5</v>
      </c>
      <c r="D21" s="2">
        <v>16</v>
      </c>
      <c r="E21" s="9">
        <v>21.052631578947366</v>
      </c>
      <c r="N21" s="8">
        <v>60</v>
      </c>
      <c r="O21" s="6">
        <f t="shared" si="0"/>
        <v>2</v>
      </c>
      <c r="P21" s="5">
        <f t="shared" si="1"/>
        <v>44</v>
      </c>
    </row>
    <row r="22" spans="1:16" x14ac:dyDescent="0.3">
      <c r="A22" s="2" t="s">
        <v>175</v>
      </c>
      <c r="B22" s="29" t="s">
        <v>43</v>
      </c>
      <c r="C22" s="29">
        <v>77.5</v>
      </c>
      <c r="D22" s="2">
        <v>16</v>
      </c>
      <c r="E22" s="9">
        <v>21.052631578947366</v>
      </c>
      <c r="N22" s="8">
        <v>57.5</v>
      </c>
      <c r="O22" s="6">
        <f t="shared" si="0"/>
        <v>4</v>
      </c>
      <c r="P22" s="5">
        <f t="shared" si="1"/>
        <v>48</v>
      </c>
    </row>
    <row r="23" spans="1:16" x14ac:dyDescent="0.3">
      <c r="A23" s="2" t="s">
        <v>157</v>
      </c>
      <c r="B23" s="29" t="s">
        <v>60</v>
      </c>
      <c r="C23" s="29">
        <v>77.5</v>
      </c>
      <c r="D23" s="2">
        <v>16</v>
      </c>
      <c r="E23" s="9">
        <v>21.052631578947366</v>
      </c>
      <c r="N23" s="7">
        <v>55</v>
      </c>
      <c r="O23" s="6">
        <f t="shared" si="0"/>
        <v>3</v>
      </c>
      <c r="P23" s="5">
        <f t="shared" si="1"/>
        <v>51</v>
      </c>
    </row>
    <row r="24" spans="1:16" x14ac:dyDescent="0.3">
      <c r="A24" s="2" t="s">
        <v>185</v>
      </c>
      <c r="B24" s="29" t="s">
        <v>87</v>
      </c>
      <c r="C24" s="29">
        <v>77.5</v>
      </c>
      <c r="D24" s="2">
        <v>16</v>
      </c>
      <c r="E24" s="9">
        <v>21.052631578947366</v>
      </c>
      <c r="N24" s="8">
        <v>52.5</v>
      </c>
      <c r="O24" s="6">
        <f t="shared" si="0"/>
        <v>7</v>
      </c>
      <c r="P24" s="5">
        <f t="shared" si="1"/>
        <v>58</v>
      </c>
    </row>
    <row r="25" spans="1:16" x14ac:dyDescent="0.3">
      <c r="A25" s="2" t="s">
        <v>173</v>
      </c>
      <c r="B25" s="29" t="s">
        <v>67</v>
      </c>
      <c r="C25" s="29">
        <v>75</v>
      </c>
      <c r="D25" s="2">
        <v>21</v>
      </c>
      <c r="E25" s="9">
        <v>27.631578947368425</v>
      </c>
      <c r="N25" s="8">
        <v>50</v>
      </c>
      <c r="O25" s="6">
        <f t="shared" si="0"/>
        <v>2</v>
      </c>
      <c r="P25" s="5">
        <f t="shared" si="1"/>
        <v>60</v>
      </c>
    </row>
    <row r="26" spans="1:16" ht="17.45" customHeight="1" x14ac:dyDescent="0.3">
      <c r="A26" s="2" t="s">
        <v>194</v>
      </c>
      <c r="B26" s="29" t="s">
        <v>91</v>
      </c>
      <c r="C26" s="29">
        <v>75</v>
      </c>
      <c r="D26" s="2">
        <v>21</v>
      </c>
      <c r="E26" s="9">
        <v>27.631578947368425</v>
      </c>
      <c r="N26" s="7">
        <v>47.5</v>
      </c>
      <c r="O26" s="6">
        <f t="shared" si="0"/>
        <v>3</v>
      </c>
      <c r="P26" s="5">
        <f t="shared" si="1"/>
        <v>63</v>
      </c>
    </row>
    <row r="27" spans="1:16" ht="17.45" customHeight="1" x14ac:dyDescent="0.3">
      <c r="A27" s="2" t="s">
        <v>176</v>
      </c>
      <c r="B27" s="29" t="s">
        <v>59</v>
      </c>
      <c r="C27" s="29">
        <v>75</v>
      </c>
      <c r="D27" s="2">
        <v>21</v>
      </c>
      <c r="E27" s="9">
        <v>27.631578947368425</v>
      </c>
      <c r="N27" s="8">
        <v>45</v>
      </c>
      <c r="O27" s="6">
        <f t="shared" si="0"/>
        <v>1</v>
      </c>
      <c r="P27" s="5">
        <f t="shared" si="1"/>
        <v>64</v>
      </c>
    </row>
    <row r="28" spans="1:16" x14ac:dyDescent="0.3">
      <c r="A28" s="2" t="s">
        <v>159</v>
      </c>
      <c r="B28" s="29" t="s">
        <v>77</v>
      </c>
      <c r="C28" s="29">
        <v>75</v>
      </c>
      <c r="D28" s="2">
        <v>21</v>
      </c>
      <c r="E28" s="9">
        <v>27.631578947368425</v>
      </c>
      <c r="N28" s="8">
        <v>42.5</v>
      </c>
      <c r="O28" s="6">
        <f t="shared" si="0"/>
        <v>0</v>
      </c>
      <c r="P28" s="5">
        <f t="shared" si="1"/>
        <v>64</v>
      </c>
    </row>
    <row r="29" spans="1:16" x14ac:dyDescent="0.3">
      <c r="A29" s="2" t="s">
        <v>177</v>
      </c>
      <c r="B29" s="29" t="s">
        <v>83</v>
      </c>
      <c r="C29" s="29">
        <v>75</v>
      </c>
      <c r="D29" s="2">
        <v>21</v>
      </c>
      <c r="E29" s="9">
        <v>27.631578947368425</v>
      </c>
      <c r="N29" s="7">
        <v>40</v>
      </c>
      <c r="O29" s="6">
        <f t="shared" si="0"/>
        <v>2</v>
      </c>
      <c r="P29" s="5">
        <f t="shared" si="1"/>
        <v>66</v>
      </c>
    </row>
    <row r="30" spans="1:16" ht="17.45" customHeight="1" x14ac:dyDescent="0.3">
      <c r="A30" s="2" t="s">
        <v>168</v>
      </c>
      <c r="B30" s="29" t="s">
        <v>96</v>
      </c>
      <c r="C30" s="29">
        <v>75</v>
      </c>
      <c r="D30" s="2">
        <v>21</v>
      </c>
      <c r="E30" s="9">
        <v>27.631578947368425</v>
      </c>
      <c r="N30" s="8">
        <v>37.5</v>
      </c>
      <c r="O30" s="6">
        <f t="shared" si="0"/>
        <v>0</v>
      </c>
      <c r="P30" s="5">
        <f t="shared" si="1"/>
        <v>66</v>
      </c>
    </row>
    <row r="31" spans="1:16" ht="17.45" customHeight="1" x14ac:dyDescent="0.3">
      <c r="A31" s="2" t="s">
        <v>166</v>
      </c>
      <c r="B31" s="29" t="s">
        <v>66</v>
      </c>
      <c r="C31" s="29">
        <v>72.5</v>
      </c>
      <c r="D31" s="2">
        <v>27</v>
      </c>
      <c r="E31" s="9">
        <v>35.526315789473685</v>
      </c>
      <c r="N31" s="8">
        <v>35</v>
      </c>
      <c r="O31" s="6">
        <f t="shared" si="0"/>
        <v>2</v>
      </c>
      <c r="P31" s="5">
        <f t="shared" si="1"/>
        <v>68</v>
      </c>
    </row>
    <row r="32" spans="1:16" ht="17.45" customHeight="1" x14ac:dyDescent="0.3">
      <c r="A32" s="2" t="s">
        <v>167</v>
      </c>
      <c r="B32" s="29" t="s">
        <v>100</v>
      </c>
      <c r="C32" s="29">
        <v>72.5</v>
      </c>
      <c r="D32" s="2">
        <v>27</v>
      </c>
      <c r="E32" s="9">
        <v>35.526315789473685</v>
      </c>
      <c r="N32" s="7">
        <v>32.5</v>
      </c>
      <c r="O32" s="6">
        <f t="shared" si="0"/>
        <v>3</v>
      </c>
      <c r="P32" s="5">
        <f t="shared" si="1"/>
        <v>71</v>
      </c>
    </row>
    <row r="33" spans="1:16" ht="17.45" customHeight="1" x14ac:dyDescent="0.3">
      <c r="A33" s="2" t="s">
        <v>190</v>
      </c>
      <c r="B33" s="29" t="s">
        <v>105</v>
      </c>
      <c r="C33" s="29">
        <v>72.5</v>
      </c>
      <c r="D33" s="2">
        <v>27</v>
      </c>
      <c r="E33" s="9">
        <v>35.526315789473685</v>
      </c>
      <c r="N33" s="8">
        <v>30</v>
      </c>
      <c r="O33" s="6">
        <f t="shared" si="0"/>
        <v>2</v>
      </c>
      <c r="P33" s="5">
        <f t="shared" si="1"/>
        <v>73</v>
      </c>
    </row>
    <row r="34" spans="1:16" ht="17.45" customHeight="1" x14ac:dyDescent="0.3">
      <c r="A34" s="2" t="s">
        <v>172</v>
      </c>
      <c r="B34" s="29" t="s">
        <v>39</v>
      </c>
      <c r="C34" s="29">
        <v>70</v>
      </c>
      <c r="D34" s="2">
        <v>30</v>
      </c>
      <c r="E34" s="9">
        <v>39.473684210526315</v>
      </c>
      <c r="N34" s="8">
        <v>27.5</v>
      </c>
      <c r="O34" s="6">
        <f t="shared" si="0"/>
        <v>0</v>
      </c>
      <c r="P34" s="5">
        <f t="shared" si="1"/>
        <v>73</v>
      </c>
    </row>
    <row r="35" spans="1:16" x14ac:dyDescent="0.3">
      <c r="A35" s="2" t="s">
        <v>178</v>
      </c>
      <c r="B35" s="29" t="s">
        <v>70</v>
      </c>
      <c r="C35" s="29">
        <v>70</v>
      </c>
      <c r="D35" s="2">
        <v>30</v>
      </c>
      <c r="E35" s="9">
        <v>39.473684210526315</v>
      </c>
      <c r="N35" s="7">
        <v>25</v>
      </c>
      <c r="O35" s="6">
        <f t="shared" si="0"/>
        <v>1</v>
      </c>
      <c r="P35" s="5">
        <f t="shared" si="1"/>
        <v>74</v>
      </c>
    </row>
    <row r="36" spans="1:16" x14ac:dyDescent="0.3">
      <c r="A36" s="2" t="s">
        <v>180</v>
      </c>
      <c r="B36" s="29" t="s">
        <v>38</v>
      </c>
      <c r="C36" s="29">
        <v>70</v>
      </c>
      <c r="D36" s="2">
        <v>30</v>
      </c>
      <c r="E36" s="9">
        <v>39.473684210526315</v>
      </c>
      <c r="N36" s="8">
        <v>22.5</v>
      </c>
      <c r="O36" s="6">
        <f t="shared" si="0"/>
        <v>0</v>
      </c>
      <c r="P36" s="5">
        <f t="shared" si="1"/>
        <v>74</v>
      </c>
    </row>
    <row r="37" spans="1:16" x14ac:dyDescent="0.3">
      <c r="A37" s="2" t="s">
        <v>184</v>
      </c>
      <c r="B37" s="29" t="s">
        <v>88</v>
      </c>
      <c r="C37" s="29">
        <v>70</v>
      </c>
      <c r="D37" s="2">
        <v>30</v>
      </c>
      <c r="E37" s="9">
        <v>39.473684210526315</v>
      </c>
      <c r="N37" s="8">
        <v>20</v>
      </c>
      <c r="O37" s="6">
        <f t="shared" si="0"/>
        <v>1</v>
      </c>
      <c r="P37" s="5">
        <f t="shared" si="1"/>
        <v>75</v>
      </c>
    </row>
    <row r="38" spans="1:16" x14ac:dyDescent="0.3">
      <c r="A38" s="2" t="s">
        <v>171</v>
      </c>
      <c r="B38" s="29" t="s">
        <v>79</v>
      </c>
      <c r="C38" s="29">
        <v>70</v>
      </c>
      <c r="D38" s="2">
        <v>30</v>
      </c>
      <c r="E38" s="9">
        <v>39.473684210526315</v>
      </c>
      <c r="N38" s="7">
        <v>17.5</v>
      </c>
      <c r="O38" s="6">
        <f t="shared" si="0"/>
        <v>0</v>
      </c>
      <c r="P38" s="5">
        <f t="shared" si="1"/>
        <v>75</v>
      </c>
    </row>
    <row r="39" spans="1:16" ht="17.45" customHeight="1" x14ac:dyDescent="0.3">
      <c r="A39" s="2" t="s">
        <v>187</v>
      </c>
      <c r="B39" s="29" t="s">
        <v>58</v>
      </c>
      <c r="C39" s="29">
        <v>65</v>
      </c>
      <c r="D39" s="2">
        <v>35</v>
      </c>
      <c r="E39" s="9">
        <v>46.05263157894737</v>
      </c>
      <c r="N39" s="8">
        <v>15</v>
      </c>
      <c r="O39" s="6">
        <f t="shared" si="0"/>
        <v>0</v>
      </c>
      <c r="P39" s="5">
        <f t="shared" si="1"/>
        <v>75</v>
      </c>
    </row>
    <row r="40" spans="1:16" ht="17.45" customHeight="1" x14ac:dyDescent="0.3">
      <c r="A40" s="2" t="s">
        <v>191</v>
      </c>
      <c r="B40" s="29" t="s">
        <v>48</v>
      </c>
      <c r="C40" s="29">
        <v>65</v>
      </c>
      <c r="D40" s="2">
        <v>35</v>
      </c>
      <c r="E40" s="9">
        <v>46.05263157894737</v>
      </c>
      <c r="N40" s="8">
        <v>12.5</v>
      </c>
      <c r="O40" s="6">
        <f t="shared" si="0"/>
        <v>0</v>
      </c>
      <c r="P40" s="5">
        <f t="shared" si="1"/>
        <v>75</v>
      </c>
    </row>
    <row r="41" spans="1:16" ht="17.45" customHeight="1" x14ac:dyDescent="0.3">
      <c r="A41" s="2" t="s">
        <v>199</v>
      </c>
      <c r="B41" s="29" t="s">
        <v>76</v>
      </c>
      <c r="C41" s="29">
        <v>65</v>
      </c>
      <c r="D41" s="2">
        <v>35</v>
      </c>
      <c r="E41" s="9">
        <v>46.05263157894737</v>
      </c>
      <c r="N41" s="7">
        <v>10</v>
      </c>
      <c r="O41" s="6">
        <f t="shared" si="0"/>
        <v>0</v>
      </c>
      <c r="P41" s="5">
        <f t="shared" si="1"/>
        <v>75</v>
      </c>
    </row>
    <row r="42" spans="1:16" ht="17.45" customHeight="1" x14ac:dyDescent="0.3">
      <c r="A42" s="2" t="s">
        <v>179</v>
      </c>
      <c r="B42" s="29" t="s">
        <v>78</v>
      </c>
      <c r="C42" s="29">
        <v>65</v>
      </c>
      <c r="D42" s="2">
        <v>35</v>
      </c>
      <c r="E42" s="9">
        <v>46.05263157894737</v>
      </c>
      <c r="N42" s="8">
        <v>7.5</v>
      </c>
      <c r="O42" s="6">
        <f>FREQUENCY($C$5:$C$80,N42:N80)</f>
        <v>0</v>
      </c>
      <c r="P42" s="5">
        <f t="shared" si="1"/>
        <v>75</v>
      </c>
    </row>
    <row r="43" spans="1:16" x14ac:dyDescent="0.3">
      <c r="A43" s="2" t="s">
        <v>196</v>
      </c>
      <c r="B43" s="29" t="s">
        <v>85</v>
      </c>
      <c r="C43" s="29">
        <v>65</v>
      </c>
      <c r="D43" s="2">
        <v>35</v>
      </c>
      <c r="E43" s="9">
        <v>46.05263157894737</v>
      </c>
      <c r="N43" s="8">
        <v>5</v>
      </c>
      <c r="O43" s="6">
        <f>FREQUENCY($C$5:$C$80,N43:N80)</f>
        <v>0</v>
      </c>
      <c r="P43" s="5">
        <f t="shared" si="1"/>
        <v>75</v>
      </c>
    </row>
    <row r="44" spans="1:16" x14ac:dyDescent="0.3">
      <c r="A44" s="2" t="s">
        <v>200</v>
      </c>
      <c r="B44" s="29" t="s">
        <v>109</v>
      </c>
      <c r="C44" s="29">
        <v>62.5</v>
      </c>
      <c r="D44" s="2">
        <v>40</v>
      </c>
      <c r="E44" s="9">
        <v>52.631578947368418</v>
      </c>
      <c r="N44" s="7">
        <v>2.5</v>
      </c>
      <c r="O44" s="6">
        <f>FREQUENCY($C$5:$C$80,N44:N80)</f>
        <v>0</v>
      </c>
      <c r="P44" s="5">
        <f t="shared" si="1"/>
        <v>75</v>
      </c>
    </row>
    <row r="45" spans="1:16" x14ac:dyDescent="0.3">
      <c r="A45" s="2" t="s">
        <v>193</v>
      </c>
      <c r="B45" s="29" t="s">
        <v>80</v>
      </c>
      <c r="C45" s="29">
        <v>62.5</v>
      </c>
      <c r="D45" s="2">
        <v>40</v>
      </c>
      <c r="E45" s="9">
        <v>52.631578947368418</v>
      </c>
      <c r="N45" s="8">
        <v>0</v>
      </c>
      <c r="O45" s="6">
        <f>FREQUENCY($C$5:$C$80,N45:N80)</f>
        <v>1</v>
      </c>
      <c r="P45" s="5">
        <f t="shared" si="1"/>
        <v>76</v>
      </c>
    </row>
    <row r="46" spans="1:16" x14ac:dyDescent="0.3">
      <c r="A46" s="2" t="s">
        <v>189</v>
      </c>
      <c r="B46" s="29" t="s">
        <v>73</v>
      </c>
      <c r="C46" s="29">
        <v>62.5</v>
      </c>
      <c r="D46" s="2">
        <v>40</v>
      </c>
      <c r="E46" s="9">
        <v>52.631578947368418</v>
      </c>
    </row>
    <row r="47" spans="1:16" ht="17.45" customHeight="1" x14ac:dyDescent="0.3">
      <c r="A47" s="2" t="s">
        <v>188</v>
      </c>
      <c r="B47" s="29" t="s">
        <v>64</v>
      </c>
      <c r="C47" s="29">
        <v>60</v>
      </c>
      <c r="D47" s="2">
        <v>43</v>
      </c>
      <c r="E47" s="9">
        <v>56.578947368421048</v>
      </c>
      <c r="N47" s="3" t="s">
        <v>4</v>
      </c>
      <c r="O47" s="16">
        <v>113</v>
      </c>
      <c r="P47" s="1" t="s">
        <v>3</v>
      </c>
    </row>
    <row r="48" spans="1:16" ht="17.45" customHeight="1" x14ac:dyDescent="0.3">
      <c r="A48" s="2" t="s">
        <v>207</v>
      </c>
      <c r="B48" s="29" t="s">
        <v>68</v>
      </c>
      <c r="C48" s="29">
        <v>60</v>
      </c>
      <c r="D48" s="2">
        <v>43</v>
      </c>
      <c r="E48" s="9">
        <v>56.578947368421048</v>
      </c>
      <c r="N48" s="3" t="s">
        <v>2</v>
      </c>
      <c r="O48" s="20">
        <f>AVERAGE(C5:C80)</f>
        <v>61.809210526315788</v>
      </c>
      <c r="P48" s="1" t="s">
        <v>0</v>
      </c>
    </row>
    <row r="49" spans="1:16" ht="17.45" customHeight="1" x14ac:dyDescent="0.3">
      <c r="A49" s="2" t="s">
        <v>204</v>
      </c>
      <c r="B49" s="29" t="s">
        <v>35</v>
      </c>
      <c r="C49" s="29">
        <v>57.5</v>
      </c>
      <c r="D49" s="2">
        <v>45</v>
      </c>
      <c r="E49" s="9">
        <v>59.210526315789465</v>
      </c>
      <c r="N49" s="3" t="s">
        <v>1</v>
      </c>
      <c r="O49" s="31">
        <v>92.5</v>
      </c>
      <c r="P49" s="1" t="s">
        <v>0</v>
      </c>
    </row>
    <row r="50" spans="1:16" x14ac:dyDescent="0.3">
      <c r="A50" s="2" t="s">
        <v>229</v>
      </c>
      <c r="B50" s="29" t="s">
        <v>103</v>
      </c>
      <c r="C50" s="29">
        <v>57.5</v>
      </c>
      <c r="D50" s="2">
        <v>45</v>
      </c>
      <c r="E50" s="9">
        <v>59.210526315789465</v>
      </c>
    </row>
    <row r="51" spans="1:16" ht="17.45" customHeight="1" x14ac:dyDescent="0.3">
      <c r="A51" s="2" t="s">
        <v>186</v>
      </c>
      <c r="B51" s="29" t="s">
        <v>86</v>
      </c>
      <c r="C51" s="29">
        <v>57.5</v>
      </c>
      <c r="D51" s="2">
        <v>45</v>
      </c>
      <c r="E51" s="9">
        <v>59.210526315789465</v>
      </c>
    </row>
    <row r="52" spans="1:16" ht="17.45" customHeight="1" x14ac:dyDescent="0.3">
      <c r="A52" s="2" t="s">
        <v>214</v>
      </c>
      <c r="B52" s="29" t="s">
        <v>97</v>
      </c>
      <c r="C52" s="29">
        <v>57.5</v>
      </c>
      <c r="D52" s="2">
        <v>45</v>
      </c>
      <c r="E52" s="9">
        <v>59.210526315789465</v>
      </c>
    </row>
    <row r="53" spans="1:16" ht="17.45" customHeight="1" x14ac:dyDescent="0.3">
      <c r="A53" s="2" t="s">
        <v>198</v>
      </c>
      <c r="B53" s="29" t="s">
        <v>62</v>
      </c>
      <c r="C53" s="29">
        <v>55</v>
      </c>
      <c r="D53" s="2">
        <v>49</v>
      </c>
      <c r="E53" s="9">
        <v>64.473684210526315</v>
      </c>
    </row>
    <row r="54" spans="1:16" x14ac:dyDescent="0.3">
      <c r="A54" s="2" t="s">
        <v>215</v>
      </c>
      <c r="B54" s="29" t="s">
        <v>101</v>
      </c>
      <c r="C54" s="29">
        <v>55</v>
      </c>
      <c r="D54" s="2">
        <v>49</v>
      </c>
      <c r="E54" s="9">
        <v>64.473684210526315</v>
      </c>
    </row>
    <row r="55" spans="1:16" x14ac:dyDescent="0.3">
      <c r="A55" s="2" t="s">
        <v>202</v>
      </c>
      <c r="B55" s="29" t="s">
        <v>90</v>
      </c>
      <c r="C55" s="29">
        <v>55</v>
      </c>
      <c r="D55" s="2">
        <v>49</v>
      </c>
      <c r="E55" s="9">
        <v>64.473684210526315</v>
      </c>
    </row>
    <row r="56" spans="1:16" x14ac:dyDescent="0.3">
      <c r="A56" s="2" t="s">
        <v>197</v>
      </c>
      <c r="B56" s="29" t="s">
        <v>36</v>
      </c>
      <c r="C56" s="29">
        <v>52.5</v>
      </c>
      <c r="D56" s="2">
        <v>52</v>
      </c>
      <c r="E56" s="9">
        <v>68.421052631578945</v>
      </c>
    </row>
    <row r="57" spans="1:16" ht="17.45" customHeight="1" x14ac:dyDescent="0.3">
      <c r="A57" s="2" t="s">
        <v>203</v>
      </c>
      <c r="B57" s="29" t="s">
        <v>50</v>
      </c>
      <c r="C57" s="29">
        <v>52.5</v>
      </c>
      <c r="D57" s="2">
        <v>52</v>
      </c>
      <c r="E57" s="9">
        <v>68.421052631578945</v>
      </c>
    </row>
    <row r="58" spans="1:16" ht="17.45" customHeight="1" x14ac:dyDescent="0.3">
      <c r="A58" s="2" t="s">
        <v>210</v>
      </c>
      <c r="B58" s="29" t="s">
        <v>63</v>
      </c>
      <c r="C58" s="29">
        <v>52.5</v>
      </c>
      <c r="D58" s="2">
        <v>52</v>
      </c>
      <c r="E58" s="9">
        <v>68.421052631578945</v>
      </c>
    </row>
    <row r="59" spans="1:16" ht="17.45" customHeight="1" x14ac:dyDescent="0.3">
      <c r="A59" s="2" t="s">
        <v>201</v>
      </c>
      <c r="B59" s="29" t="s">
        <v>40</v>
      </c>
      <c r="C59" s="29">
        <v>52.5</v>
      </c>
      <c r="D59" s="2">
        <v>52</v>
      </c>
      <c r="E59" s="9">
        <v>68.421052631578945</v>
      </c>
    </row>
    <row r="60" spans="1:16" ht="17.45" customHeight="1" x14ac:dyDescent="0.3">
      <c r="A60" s="2" t="s">
        <v>211</v>
      </c>
      <c r="B60" s="29" t="s">
        <v>42</v>
      </c>
      <c r="C60" s="29">
        <v>52.5</v>
      </c>
      <c r="D60" s="2">
        <v>52</v>
      </c>
      <c r="E60" s="9">
        <v>68.421052631578945</v>
      </c>
    </row>
    <row r="61" spans="1:16" ht="17.45" customHeight="1" x14ac:dyDescent="0.3">
      <c r="A61" s="2" t="s">
        <v>195</v>
      </c>
      <c r="B61" s="29" t="s">
        <v>49</v>
      </c>
      <c r="C61" s="29">
        <v>52.5</v>
      </c>
      <c r="D61" s="2">
        <v>52</v>
      </c>
      <c r="E61" s="9">
        <v>68.421052631578945</v>
      </c>
    </row>
    <row r="62" spans="1:16" ht="17.45" customHeight="1" x14ac:dyDescent="0.3">
      <c r="A62" s="2" t="s">
        <v>192</v>
      </c>
      <c r="B62" s="29" t="s">
        <v>81</v>
      </c>
      <c r="C62" s="29">
        <v>52.5</v>
      </c>
      <c r="D62" s="2">
        <v>52</v>
      </c>
      <c r="E62" s="9">
        <v>68.421052631578945</v>
      </c>
    </row>
    <row r="63" spans="1:16" ht="17.45" customHeight="1" x14ac:dyDescent="0.3">
      <c r="A63" s="2" t="s">
        <v>205</v>
      </c>
      <c r="B63" s="29" t="s">
        <v>104</v>
      </c>
      <c r="C63" s="29">
        <v>50</v>
      </c>
      <c r="D63" s="2">
        <v>59</v>
      </c>
      <c r="E63" s="9">
        <v>77.631578947368425</v>
      </c>
    </row>
    <row r="64" spans="1:16" ht="17.45" customHeight="1" x14ac:dyDescent="0.3">
      <c r="A64" s="2" t="s">
        <v>206</v>
      </c>
      <c r="B64" s="29" t="s">
        <v>102</v>
      </c>
      <c r="C64" s="29">
        <v>50</v>
      </c>
      <c r="D64" s="2">
        <v>59</v>
      </c>
      <c r="E64" s="9">
        <v>77.631578947368425</v>
      </c>
    </row>
    <row r="65" spans="1:5" ht="17.45" customHeight="1" x14ac:dyDescent="0.3">
      <c r="A65" s="2" t="s">
        <v>212</v>
      </c>
      <c r="B65" s="29" t="s">
        <v>51</v>
      </c>
      <c r="C65" s="29">
        <v>47.5</v>
      </c>
      <c r="D65" s="2">
        <v>61</v>
      </c>
      <c r="E65" s="9">
        <v>80.26315789473685</v>
      </c>
    </row>
    <row r="66" spans="1:5" ht="17.45" customHeight="1" x14ac:dyDescent="0.3">
      <c r="A66" s="2" t="s">
        <v>213</v>
      </c>
      <c r="B66" s="29" t="s">
        <v>89</v>
      </c>
      <c r="C66" s="29">
        <v>47.5</v>
      </c>
      <c r="D66" s="2">
        <v>61</v>
      </c>
      <c r="E66" s="9">
        <v>80.26315789473685</v>
      </c>
    </row>
    <row r="67" spans="1:5" ht="17.45" customHeight="1" x14ac:dyDescent="0.3">
      <c r="A67" s="2" t="s">
        <v>209</v>
      </c>
      <c r="B67" s="29" t="s">
        <v>106</v>
      </c>
      <c r="C67" s="29">
        <v>47.5</v>
      </c>
      <c r="D67" s="2">
        <v>61</v>
      </c>
      <c r="E67" s="9">
        <v>80.26315789473685</v>
      </c>
    </row>
    <row r="68" spans="1:5" ht="17.45" customHeight="1" x14ac:dyDescent="0.3">
      <c r="A68" s="2" t="s">
        <v>208</v>
      </c>
      <c r="B68" s="29" t="s">
        <v>99</v>
      </c>
      <c r="C68" s="29">
        <v>45</v>
      </c>
      <c r="D68" s="2">
        <v>64</v>
      </c>
      <c r="E68" s="9">
        <v>84.210526315789465</v>
      </c>
    </row>
    <row r="69" spans="1:5" ht="17.45" customHeight="1" x14ac:dyDescent="0.3">
      <c r="A69" s="2" t="s">
        <v>216</v>
      </c>
      <c r="B69" s="29" t="s">
        <v>75</v>
      </c>
      <c r="C69" s="29">
        <v>40</v>
      </c>
      <c r="D69" s="2">
        <v>65</v>
      </c>
      <c r="E69" s="9">
        <v>85.526315789473685</v>
      </c>
    </row>
    <row r="70" spans="1:5" ht="17.45" customHeight="1" x14ac:dyDescent="0.3">
      <c r="A70" s="2" t="s">
        <v>220</v>
      </c>
      <c r="B70" s="29" t="s">
        <v>93</v>
      </c>
      <c r="C70" s="29">
        <v>40</v>
      </c>
      <c r="D70" s="2">
        <v>65</v>
      </c>
      <c r="E70" s="9">
        <v>85.526315789473685</v>
      </c>
    </row>
    <row r="71" spans="1:5" ht="17.45" customHeight="1" x14ac:dyDescent="0.3">
      <c r="A71" s="2" t="s">
        <v>224</v>
      </c>
      <c r="B71" s="29" t="s">
        <v>55</v>
      </c>
      <c r="C71" s="29">
        <v>35</v>
      </c>
      <c r="D71" s="2">
        <v>67</v>
      </c>
      <c r="E71" s="9">
        <v>88.157894736842096</v>
      </c>
    </row>
    <row r="72" spans="1:5" ht="17.45" customHeight="1" x14ac:dyDescent="0.3">
      <c r="A72" s="2" t="s">
        <v>223</v>
      </c>
      <c r="B72" s="29" t="s">
        <v>61</v>
      </c>
      <c r="C72" s="29">
        <v>35</v>
      </c>
      <c r="D72" s="2">
        <v>67</v>
      </c>
      <c r="E72" s="9">
        <v>88.157894736842096</v>
      </c>
    </row>
    <row r="73" spans="1:5" ht="17.45" customHeight="1" x14ac:dyDescent="0.3">
      <c r="A73" s="2" t="s">
        <v>226</v>
      </c>
      <c r="B73" s="29" t="s">
        <v>57</v>
      </c>
      <c r="C73" s="29">
        <v>32.5</v>
      </c>
      <c r="D73" s="2">
        <v>69</v>
      </c>
      <c r="E73" s="9">
        <v>90.789473684210535</v>
      </c>
    </row>
    <row r="74" spans="1:5" ht="17.45" customHeight="1" x14ac:dyDescent="0.3">
      <c r="A74" s="2" t="s">
        <v>221</v>
      </c>
      <c r="B74" s="29" t="s">
        <v>53</v>
      </c>
      <c r="C74" s="29">
        <v>32.5</v>
      </c>
      <c r="D74" s="2">
        <v>69</v>
      </c>
      <c r="E74" s="9">
        <v>90.789473684210535</v>
      </c>
    </row>
    <row r="75" spans="1:5" ht="17.45" customHeight="1" x14ac:dyDescent="0.3">
      <c r="A75" s="2" t="s">
        <v>218</v>
      </c>
      <c r="B75" s="29" t="s">
        <v>98</v>
      </c>
      <c r="C75" s="29">
        <v>32.5</v>
      </c>
      <c r="D75" s="2">
        <v>69</v>
      </c>
      <c r="E75" s="9">
        <v>90.789473684210535</v>
      </c>
    </row>
    <row r="76" spans="1:5" ht="17.45" customHeight="1" x14ac:dyDescent="0.3">
      <c r="A76" s="2" t="s">
        <v>219</v>
      </c>
      <c r="B76" s="29" t="s">
        <v>107</v>
      </c>
      <c r="C76" s="29">
        <v>30</v>
      </c>
      <c r="D76" s="2">
        <v>72</v>
      </c>
      <c r="E76" s="9">
        <v>94.73684210526315</v>
      </c>
    </row>
    <row r="77" spans="1:5" ht="17.45" customHeight="1" x14ac:dyDescent="0.3">
      <c r="A77" s="2" t="s">
        <v>227</v>
      </c>
      <c r="B77" s="29" t="s">
        <v>84</v>
      </c>
      <c r="C77" s="29">
        <v>30</v>
      </c>
      <c r="D77" s="2">
        <v>72</v>
      </c>
      <c r="E77" s="9">
        <v>94.73684210526315</v>
      </c>
    </row>
    <row r="78" spans="1:5" ht="17.45" customHeight="1" x14ac:dyDescent="0.3">
      <c r="A78" s="2" t="s">
        <v>228</v>
      </c>
      <c r="B78" s="29" t="s">
        <v>74</v>
      </c>
      <c r="C78" s="29">
        <v>25</v>
      </c>
      <c r="D78" s="2">
        <v>74</v>
      </c>
      <c r="E78" s="9">
        <v>97.368421052631575</v>
      </c>
    </row>
    <row r="79" spans="1:5" ht="17.45" customHeight="1" x14ac:dyDescent="0.3">
      <c r="A79" s="2" t="s">
        <v>217</v>
      </c>
      <c r="B79" s="29" t="s">
        <v>82</v>
      </c>
      <c r="C79" s="29">
        <v>20</v>
      </c>
      <c r="D79" s="2">
        <v>75</v>
      </c>
      <c r="E79" s="9">
        <v>98.68421052631578</v>
      </c>
    </row>
    <row r="80" spans="1:5" x14ac:dyDescent="0.3">
      <c r="A80" s="2" t="s">
        <v>230</v>
      </c>
      <c r="B80" s="29" t="s">
        <v>115</v>
      </c>
      <c r="C80" s="29">
        <v>0</v>
      </c>
      <c r="D80" s="2">
        <v>113</v>
      </c>
      <c r="E80" s="9">
        <v>100</v>
      </c>
    </row>
    <row r="81" spans="1:5" x14ac:dyDescent="0.3">
      <c r="A81" s="2" t="s">
        <v>231</v>
      </c>
      <c r="B81" s="29" t="s">
        <v>116</v>
      </c>
      <c r="C81" s="29">
        <v>0</v>
      </c>
      <c r="D81" s="2">
        <v>113</v>
      </c>
      <c r="E81" s="9">
        <v>100</v>
      </c>
    </row>
    <row r="82" spans="1:5" x14ac:dyDescent="0.3">
      <c r="A82" s="2" t="s">
        <v>232</v>
      </c>
      <c r="B82" s="29" t="s">
        <v>117</v>
      </c>
      <c r="C82" s="29">
        <v>0</v>
      </c>
      <c r="D82" s="2">
        <v>113</v>
      </c>
      <c r="E82" s="9">
        <v>100</v>
      </c>
    </row>
    <row r="83" spans="1:5" x14ac:dyDescent="0.3">
      <c r="A83" s="2" t="s">
        <v>233</v>
      </c>
      <c r="B83" s="29" t="s">
        <v>118</v>
      </c>
      <c r="C83" s="29">
        <v>0</v>
      </c>
      <c r="D83" s="2">
        <v>113</v>
      </c>
      <c r="E83" s="9">
        <v>100</v>
      </c>
    </row>
    <row r="84" spans="1:5" x14ac:dyDescent="0.3">
      <c r="A84" s="2" t="s">
        <v>234</v>
      </c>
      <c r="B84" s="29" t="s">
        <v>119</v>
      </c>
      <c r="C84" s="29">
        <v>0</v>
      </c>
      <c r="D84" s="2">
        <v>113</v>
      </c>
      <c r="E84" s="9">
        <v>100</v>
      </c>
    </row>
    <row r="85" spans="1:5" x14ac:dyDescent="0.3">
      <c r="A85" s="2" t="s">
        <v>235</v>
      </c>
      <c r="B85" s="29" t="s">
        <v>120</v>
      </c>
      <c r="C85" s="29">
        <v>0</v>
      </c>
      <c r="D85" s="2">
        <v>113</v>
      </c>
      <c r="E85" s="9">
        <v>100</v>
      </c>
    </row>
    <row r="86" spans="1:5" x14ac:dyDescent="0.3">
      <c r="A86" s="2" t="s">
        <v>236</v>
      </c>
      <c r="B86" s="29" t="s">
        <v>121</v>
      </c>
      <c r="C86" s="29">
        <v>0</v>
      </c>
      <c r="D86" s="2">
        <v>113</v>
      </c>
      <c r="E86" s="9">
        <v>100</v>
      </c>
    </row>
    <row r="87" spans="1:5" x14ac:dyDescent="0.3">
      <c r="A87" s="2" t="s">
        <v>237</v>
      </c>
      <c r="B87" s="29" t="s">
        <v>122</v>
      </c>
      <c r="C87" s="29">
        <v>0</v>
      </c>
      <c r="D87" s="2">
        <v>113</v>
      </c>
      <c r="E87" s="9">
        <v>100</v>
      </c>
    </row>
    <row r="88" spans="1:5" x14ac:dyDescent="0.3">
      <c r="A88" s="2" t="s">
        <v>238</v>
      </c>
      <c r="B88" s="29" t="s">
        <v>123</v>
      </c>
      <c r="C88" s="29">
        <v>0</v>
      </c>
      <c r="D88" s="2">
        <v>113</v>
      </c>
      <c r="E88" s="9">
        <v>100</v>
      </c>
    </row>
    <row r="89" spans="1:5" x14ac:dyDescent="0.3">
      <c r="A89" s="2" t="s">
        <v>239</v>
      </c>
      <c r="B89" s="29" t="s">
        <v>124</v>
      </c>
      <c r="C89" s="29">
        <v>0</v>
      </c>
      <c r="D89" s="2">
        <v>113</v>
      </c>
      <c r="E89" s="9">
        <v>100</v>
      </c>
    </row>
    <row r="90" spans="1:5" x14ac:dyDescent="0.3">
      <c r="A90" s="2" t="s">
        <v>240</v>
      </c>
      <c r="B90" s="29" t="s">
        <v>125</v>
      </c>
      <c r="C90" s="29">
        <v>0</v>
      </c>
      <c r="D90" s="2">
        <v>113</v>
      </c>
      <c r="E90" s="9">
        <v>100</v>
      </c>
    </row>
    <row r="91" spans="1:5" x14ac:dyDescent="0.3">
      <c r="A91" s="2" t="s">
        <v>241</v>
      </c>
      <c r="B91" s="29" t="s">
        <v>126</v>
      </c>
      <c r="C91" s="29">
        <v>0</v>
      </c>
      <c r="D91" s="2">
        <v>113</v>
      </c>
      <c r="E91" s="9">
        <v>100</v>
      </c>
    </row>
    <row r="92" spans="1:5" x14ac:dyDescent="0.3">
      <c r="A92" s="2" t="s">
        <v>242</v>
      </c>
      <c r="B92" s="29" t="s">
        <v>127</v>
      </c>
      <c r="C92" s="29">
        <v>0</v>
      </c>
      <c r="D92" s="2">
        <v>113</v>
      </c>
      <c r="E92" s="9">
        <v>100</v>
      </c>
    </row>
    <row r="93" spans="1:5" x14ac:dyDescent="0.3">
      <c r="A93" s="2" t="s">
        <v>243</v>
      </c>
      <c r="B93" s="29" t="s">
        <v>128</v>
      </c>
      <c r="C93" s="29">
        <v>0</v>
      </c>
      <c r="D93" s="2">
        <v>113</v>
      </c>
      <c r="E93" s="9">
        <v>100</v>
      </c>
    </row>
    <row r="94" spans="1:5" x14ac:dyDescent="0.3">
      <c r="A94" s="2" t="s">
        <v>244</v>
      </c>
      <c r="B94" s="29" t="s">
        <v>129</v>
      </c>
      <c r="C94" s="29">
        <v>0</v>
      </c>
      <c r="D94" s="2">
        <v>113</v>
      </c>
      <c r="E94" s="9">
        <v>100</v>
      </c>
    </row>
    <row r="95" spans="1:5" x14ac:dyDescent="0.3">
      <c r="A95" s="2" t="s">
        <v>245</v>
      </c>
      <c r="B95" s="29" t="s">
        <v>130</v>
      </c>
      <c r="C95" s="29">
        <v>0</v>
      </c>
      <c r="D95" s="2">
        <v>113</v>
      </c>
      <c r="E95" s="9">
        <v>100</v>
      </c>
    </row>
    <row r="96" spans="1:5" x14ac:dyDescent="0.3">
      <c r="A96" s="2" t="s">
        <v>246</v>
      </c>
      <c r="B96" s="29" t="s">
        <v>131</v>
      </c>
      <c r="C96" s="29">
        <v>0</v>
      </c>
      <c r="D96" s="2">
        <v>113</v>
      </c>
      <c r="E96" s="9">
        <v>100</v>
      </c>
    </row>
    <row r="97" spans="1:5" x14ac:dyDescent="0.3">
      <c r="A97" s="2" t="s">
        <v>247</v>
      </c>
      <c r="B97" s="29" t="s">
        <v>132</v>
      </c>
      <c r="C97" s="29">
        <v>0</v>
      </c>
      <c r="D97" s="2">
        <v>113</v>
      </c>
      <c r="E97" s="9">
        <v>100</v>
      </c>
    </row>
    <row r="98" spans="1:5" x14ac:dyDescent="0.3">
      <c r="A98" s="2" t="s">
        <v>248</v>
      </c>
      <c r="B98" s="29" t="s">
        <v>133</v>
      </c>
      <c r="C98" s="29">
        <v>0</v>
      </c>
      <c r="D98" s="2">
        <v>113</v>
      </c>
      <c r="E98" s="9">
        <v>100</v>
      </c>
    </row>
    <row r="99" spans="1:5" x14ac:dyDescent="0.3">
      <c r="A99" s="2" t="s">
        <v>249</v>
      </c>
      <c r="B99" s="29" t="s">
        <v>134</v>
      </c>
      <c r="C99" s="29">
        <v>0</v>
      </c>
      <c r="D99" s="2">
        <v>113</v>
      </c>
      <c r="E99" s="9">
        <v>100</v>
      </c>
    </row>
    <row r="100" spans="1:5" x14ac:dyDescent="0.3">
      <c r="A100" s="2" t="s">
        <v>250</v>
      </c>
      <c r="B100" s="29" t="s">
        <v>135</v>
      </c>
      <c r="C100" s="29">
        <v>0</v>
      </c>
      <c r="D100" s="2">
        <v>113</v>
      </c>
      <c r="E100" s="9">
        <v>100</v>
      </c>
    </row>
    <row r="101" spans="1:5" x14ac:dyDescent="0.3">
      <c r="A101" s="2" t="s">
        <v>225</v>
      </c>
      <c r="B101" s="29" t="s">
        <v>136</v>
      </c>
      <c r="C101" s="29">
        <v>0</v>
      </c>
      <c r="D101" s="2">
        <v>113</v>
      </c>
      <c r="E101" s="9">
        <v>100</v>
      </c>
    </row>
    <row r="102" spans="1:5" x14ac:dyDescent="0.3">
      <c r="A102" s="2" t="s">
        <v>251</v>
      </c>
      <c r="B102" s="29" t="s">
        <v>137</v>
      </c>
      <c r="C102" s="29">
        <v>0</v>
      </c>
      <c r="D102" s="2">
        <v>113</v>
      </c>
      <c r="E102" s="9">
        <v>100</v>
      </c>
    </row>
    <row r="103" spans="1:5" x14ac:dyDescent="0.3">
      <c r="A103" s="2" t="s">
        <v>252</v>
      </c>
      <c r="B103" s="29" t="s">
        <v>138</v>
      </c>
      <c r="C103" s="29">
        <v>0</v>
      </c>
      <c r="D103" s="2">
        <v>113</v>
      </c>
      <c r="E103" s="9">
        <v>100</v>
      </c>
    </row>
    <row r="104" spans="1:5" x14ac:dyDescent="0.3">
      <c r="A104" s="2" t="s">
        <v>253</v>
      </c>
      <c r="B104" s="29" t="s">
        <v>139</v>
      </c>
      <c r="C104" s="29">
        <v>0</v>
      </c>
      <c r="D104" s="2">
        <v>113</v>
      </c>
      <c r="E104" s="9">
        <v>100</v>
      </c>
    </row>
    <row r="105" spans="1:5" x14ac:dyDescent="0.3">
      <c r="A105" s="2" t="s">
        <v>254</v>
      </c>
      <c r="B105" s="29" t="s">
        <v>140</v>
      </c>
      <c r="C105" s="29">
        <v>0</v>
      </c>
      <c r="D105" s="2">
        <v>113</v>
      </c>
      <c r="E105" s="9">
        <v>100</v>
      </c>
    </row>
    <row r="106" spans="1:5" x14ac:dyDescent="0.3">
      <c r="A106" s="2" t="s">
        <v>255</v>
      </c>
      <c r="B106" s="29" t="s">
        <v>141</v>
      </c>
      <c r="C106" s="29">
        <v>0</v>
      </c>
      <c r="D106" s="2">
        <v>113</v>
      </c>
      <c r="E106" s="9">
        <v>100</v>
      </c>
    </row>
    <row r="107" spans="1:5" x14ac:dyDescent="0.3">
      <c r="A107" s="2" t="s">
        <v>256</v>
      </c>
      <c r="B107" s="29" t="s">
        <v>142</v>
      </c>
      <c r="C107" s="29">
        <v>0</v>
      </c>
      <c r="D107" s="2">
        <v>113</v>
      </c>
      <c r="E107" s="9">
        <v>100</v>
      </c>
    </row>
    <row r="108" spans="1:5" x14ac:dyDescent="0.3">
      <c r="A108" s="2" t="s">
        <v>257</v>
      </c>
      <c r="B108" s="29" t="s">
        <v>143</v>
      </c>
      <c r="C108" s="29">
        <v>0</v>
      </c>
      <c r="D108" s="2">
        <v>113</v>
      </c>
      <c r="E108" s="9">
        <v>100</v>
      </c>
    </row>
    <row r="109" spans="1:5" x14ac:dyDescent="0.3">
      <c r="A109" s="2" t="s">
        <v>258</v>
      </c>
      <c r="B109" s="29" t="s">
        <v>144</v>
      </c>
      <c r="C109" s="29">
        <v>0</v>
      </c>
      <c r="D109" s="2">
        <v>113</v>
      </c>
      <c r="E109" s="9">
        <v>100</v>
      </c>
    </row>
    <row r="110" spans="1:5" x14ac:dyDescent="0.3">
      <c r="A110" s="2" t="s">
        <v>259</v>
      </c>
      <c r="B110" s="29" t="s">
        <v>145</v>
      </c>
      <c r="C110" s="29">
        <v>0</v>
      </c>
      <c r="D110" s="2">
        <v>113</v>
      </c>
      <c r="E110" s="9">
        <v>100</v>
      </c>
    </row>
    <row r="111" spans="1:5" x14ac:dyDescent="0.3">
      <c r="A111" s="2" t="s">
        <v>222</v>
      </c>
      <c r="B111" s="29" t="s">
        <v>146</v>
      </c>
      <c r="C111" s="29">
        <v>0</v>
      </c>
      <c r="D111" s="2">
        <v>113</v>
      </c>
      <c r="E111" s="9">
        <v>100</v>
      </c>
    </row>
    <row r="112" spans="1:5" x14ac:dyDescent="0.3">
      <c r="A112" s="2" t="s">
        <v>260</v>
      </c>
      <c r="B112" s="29" t="s">
        <v>147</v>
      </c>
      <c r="C112" s="29">
        <v>0</v>
      </c>
      <c r="D112" s="2">
        <v>113</v>
      </c>
      <c r="E112" s="9">
        <v>100</v>
      </c>
    </row>
    <row r="113" spans="1:5" x14ac:dyDescent="0.3">
      <c r="A113" s="2" t="s">
        <v>261</v>
      </c>
      <c r="B113" s="29" t="s">
        <v>110</v>
      </c>
      <c r="C113" s="29">
        <v>0</v>
      </c>
      <c r="D113" s="2">
        <v>113</v>
      </c>
      <c r="E113" s="9">
        <v>100</v>
      </c>
    </row>
    <row r="114" spans="1:5" x14ac:dyDescent="0.3">
      <c r="A114" s="2" t="s">
        <v>262</v>
      </c>
      <c r="B114" s="29" t="s">
        <v>111</v>
      </c>
      <c r="C114" s="29">
        <v>0</v>
      </c>
      <c r="D114" s="2">
        <v>113</v>
      </c>
      <c r="E114" s="9">
        <v>100</v>
      </c>
    </row>
    <row r="115" spans="1:5" x14ac:dyDescent="0.3">
      <c r="A115" s="2" t="s">
        <v>263</v>
      </c>
      <c r="B115" s="29" t="s">
        <v>112</v>
      </c>
      <c r="C115" s="29">
        <v>0</v>
      </c>
      <c r="D115" s="2">
        <v>113</v>
      </c>
      <c r="E115" s="9">
        <v>100</v>
      </c>
    </row>
    <row r="116" spans="1:5" x14ac:dyDescent="0.3">
      <c r="A116" s="2" t="s">
        <v>264</v>
      </c>
      <c r="B116" s="29" t="s">
        <v>113</v>
      </c>
      <c r="C116" s="29">
        <v>0</v>
      </c>
      <c r="D116" s="2">
        <v>113</v>
      </c>
      <c r="E116" s="9">
        <v>100</v>
      </c>
    </row>
    <row r="117" spans="1:5" x14ac:dyDescent="0.3">
      <c r="A117" s="2" t="s">
        <v>265</v>
      </c>
      <c r="B117" s="29" t="s">
        <v>114</v>
      </c>
      <c r="C117" s="29">
        <v>0</v>
      </c>
      <c r="D117" s="2">
        <v>113</v>
      </c>
      <c r="E117" s="9">
        <v>100</v>
      </c>
    </row>
  </sheetData>
  <mergeCells count="1">
    <mergeCell ref="A1:Q2"/>
  </mergeCells>
  <phoneticPr fontId="1" type="noConversion"/>
  <pageMargins left="1.62" right="0.9" top="0.75" bottom="0.75" header="0.3" footer="0.3"/>
  <pageSetup paperSize="9" scale="3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29ED-C050-4216-8816-646037AF65AB}">
  <sheetPr>
    <pageSetUpPr fitToPage="1"/>
  </sheetPr>
  <dimension ref="A2:I46"/>
  <sheetViews>
    <sheetView showGridLines="0" workbookViewId="0">
      <selection activeCell="J48" sqref="A1:J48"/>
    </sheetView>
  </sheetViews>
  <sheetFormatPr defaultRowHeight="16.5" x14ac:dyDescent="0.3"/>
  <cols>
    <col min="3" max="3" width="9" bestFit="1" customWidth="1"/>
    <col min="4" max="8" width="9" customWidth="1"/>
    <col min="9" max="9" width="11.75" bestFit="1" customWidth="1"/>
  </cols>
  <sheetData>
    <row r="2" spans="1:9" ht="27.75" x14ac:dyDescent="0.3">
      <c r="A2" s="36" t="s">
        <v>33</v>
      </c>
      <c r="B2" s="36"/>
      <c r="C2" s="36"/>
      <c r="D2" s="36"/>
      <c r="E2" s="36"/>
      <c r="F2" s="36"/>
      <c r="G2" s="36"/>
      <c r="H2" s="36"/>
      <c r="I2" s="36"/>
    </row>
    <row r="3" spans="1:9" ht="7.5" customHeight="1" x14ac:dyDescent="0.3">
      <c r="A3" s="14"/>
      <c r="B3" s="14"/>
      <c r="C3" s="14"/>
      <c r="D3" s="14"/>
      <c r="E3" s="14"/>
      <c r="F3" s="14"/>
      <c r="G3" s="14"/>
      <c r="H3" s="14"/>
    </row>
    <row r="4" spans="1:9" x14ac:dyDescent="0.3">
      <c r="A4" s="3" t="s">
        <v>16</v>
      </c>
      <c r="B4" s="16" t="s">
        <v>17</v>
      </c>
      <c r="D4" s="3" t="s">
        <v>4</v>
      </c>
      <c r="E4" s="16">
        <v>113</v>
      </c>
      <c r="F4" s="3" t="s">
        <v>18</v>
      </c>
      <c r="G4" s="20">
        <v>60.9</v>
      </c>
      <c r="H4" s="3" t="s">
        <v>19</v>
      </c>
      <c r="I4" s="16">
        <v>40</v>
      </c>
    </row>
    <row r="5" spans="1:9" ht="9" customHeight="1" x14ac:dyDescent="0.3">
      <c r="A5" s="15"/>
      <c r="B5" s="15"/>
      <c r="C5" s="15"/>
      <c r="D5" s="13"/>
      <c r="E5" s="15"/>
      <c r="F5" s="15"/>
      <c r="G5" s="15"/>
      <c r="H5" s="15"/>
    </row>
    <row r="6" spans="1:9" x14ac:dyDescent="0.3">
      <c r="A6" s="3" t="s">
        <v>13</v>
      </c>
      <c r="B6" s="3" t="s">
        <v>14</v>
      </c>
      <c r="C6" s="3" t="s">
        <v>24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I6" s="3" t="s">
        <v>15</v>
      </c>
    </row>
    <row r="7" spans="1:9" x14ac:dyDescent="0.3">
      <c r="A7" s="21">
        <v>1</v>
      </c>
      <c r="B7" s="21">
        <v>2.5</v>
      </c>
      <c r="C7" s="17">
        <f>27/75*100</f>
        <v>36</v>
      </c>
      <c r="D7" s="34">
        <v>27</v>
      </c>
      <c r="E7" s="34">
        <v>10</v>
      </c>
      <c r="F7" s="34">
        <v>15</v>
      </c>
      <c r="G7" s="34">
        <v>7</v>
      </c>
      <c r="H7" s="34">
        <v>16</v>
      </c>
      <c r="I7" s="22" t="s">
        <v>30</v>
      </c>
    </row>
    <row r="8" spans="1:9" x14ac:dyDescent="0.3">
      <c r="A8" s="21">
        <v>2</v>
      </c>
      <c r="B8" s="21">
        <v>2.5</v>
      </c>
      <c r="C8" s="17">
        <f>61/75*100</f>
        <v>81.333333333333329</v>
      </c>
      <c r="D8" s="34">
        <v>1</v>
      </c>
      <c r="E8" s="34">
        <v>6</v>
      </c>
      <c r="F8" s="34">
        <v>6</v>
      </c>
      <c r="G8" s="34">
        <v>61</v>
      </c>
      <c r="H8" s="34">
        <v>1</v>
      </c>
      <c r="I8" s="22" t="s">
        <v>25</v>
      </c>
    </row>
    <row r="9" spans="1:9" x14ac:dyDescent="0.3">
      <c r="A9" s="21">
        <v>3</v>
      </c>
      <c r="B9" s="21">
        <v>2.5</v>
      </c>
      <c r="C9" s="17">
        <f>30/75*100</f>
        <v>40</v>
      </c>
      <c r="D9" s="34">
        <v>30</v>
      </c>
      <c r="E9" s="34">
        <v>0</v>
      </c>
      <c r="F9" s="34">
        <v>10</v>
      </c>
      <c r="G9" s="34">
        <v>23</v>
      </c>
      <c r="H9" s="34">
        <v>12</v>
      </c>
      <c r="I9" s="22" t="s">
        <v>30</v>
      </c>
    </row>
    <row r="10" spans="1:9" x14ac:dyDescent="0.3">
      <c r="A10" s="21">
        <v>4</v>
      </c>
      <c r="B10" s="21">
        <v>2.5</v>
      </c>
      <c r="C10" s="17">
        <f>54/75*100</f>
        <v>72</v>
      </c>
      <c r="D10" s="34">
        <v>11</v>
      </c>
      <c r="E10" s="34">
        <v>4</v>
      </c>
      <c r="F10" s="34">
        <v>3</v>
      </c>
      <c r="G10" s="34">
        <v>3</v>
      </c>
      <c r="H10" s="34">
        <v>54</v>
      </c>
      <c r="I10" s="22" t="s">
        <v>30</v>
      </c>
    </row>
    <row r="11" spans="1:9" x14ac:dyDescent="0.3">
      <c r="A11" s="21">
        <v>5</v>
      </c>
      <c r="B11" s="21">
        <v>2.5</v>
      </c>
      <c r="C11" s="17">
        <f>43/75*100</f>
        <v>57.333333333333336</v>
      </c>
      <c r="D11" s="34">
        <v>13</v>
      </c>
      <c r="E11" s="34">
        <v>0</v>
      </c>
      <c r="F11" s="34">
        <v>7</v>
      </c>
      <c r="G11" s="34">
        <v>12</v>
      </c>
      <c r="H11" s="34">
        <v>43</v>
      </c>
      <c r="I11" s="22" t="s">
        <v>25</v>
      </c>
    </row>
    <row r="12" spans="1:9" x14ac:dyDescent="0.3">
      <c r="A12" s="21">
        <v>6</v>
      </c>
      <c r="B12" s="21">
        <v>2.5</v>
      </c>
      <c r="C12" s="17">
        <f>54/75*100</f>
        <v>72</v>
      </c>
      <c r="D12" s="34">
        <v>1</v>
      </c>
      <c r="E12" s="34">
        <v>54</v>
      </c>
      <c r="F12" s="34">
        <v>3</v>
      </c>
      <c r="G12" s="34">
        <v>1</v>
      </c>
      <c r="H12" s="34">
        <v>16</v>
      </c>
      <c r="I12" s="22" t="s">
        <v>25</v>
      </c>
    </row>
    <row r="13" spans="1:9" x14ac:dyDescent="0.3">
      <c r="A13" s="21">
        <v>7</v>
      </c>
      <c r="B13" s="21">
        <v>2.5</v>
      </c>
      <c r="C13" s="17">
        <f>52/75*100</f>
        <v>69.333333333333343</v>
      </c>
      <c r="D13" s="34">
        <v>2</v>
      </c>
      <c r="E13" s="34">
        <v>52</v>
      </c>
      <c r="F13" s="34">
        <v>9</v>
      </c>
      <c r="G13" s="34">
        <v>5</v>
      </c>
      <c r="H13" s="34">
        <v>7</v>
      </c>
      <c r="I13" s="22" t="s">
        <v>25</v>
      </c>
    </row>
    <row r="14" spans="1:9" x14ac:dyDescent="0.3">
      <c r="A14" s="21">
        <v>8</v>
      </c>
      <c r="B14" s="21">
        <v>2.5</v>
      </c>
      <c r="C14" s="17">
        <f>27/75*100</f>
        <v>36</v>
      </c>
      <c r="D14" s="34">
        <v>3</v>
      </c>
      <c r="E14" s="34">
        <v>10</v>
      </c>
      <c r="F14" s="34">
        <v>29</v>
      </c>
      <c r="G14" s="34">
        <v>27</v>
      </c>
      <c r="H14" s="34">
        <v>6</v>
      </c>
      <c r="I14" s="22" t="s">
        <v>25</v>
      </c>
    </row>
    <row r="15" spans="1:9" x14ac:dyDescent="0.3">
      <c r="A15" s="21">
        <v>9</v>
      </c>
      <c r="B15" s="21">
        <v>2.5</v>
      </c>
      <c r="C15" s="17">
        <f>73/75*100</f>
        <v>97.333333333333343</v>
      </c>
      <c r="D15" s="34">
        <v>0</v>
      </c>
      <c r="E15" s="34">
        <v>0</v>
      </c>
      <c r="F15" s="34">
        <v>1</v>
      </c>
      <c r="G15" s="34">
        <v>73</v>
      </c>
      <c r="H15" s="34">
        <v>1</v>
      </c>
      <c r="I15" s="22" t="s">
        <v>25</v>
      </c>
    </row>
    <row r="16" spans="1:9" x14ac:dyDescent="0.3">
      <c r="A16" s="21">
        <v>10</v>
      </c>
      <c r="B16" s="21">
        <v>2.5</v>
      </c>
      <c r="C16" s="17">
        <f>64/75*100</f>
        <v>85.333333333333343</v>
      </c>
      <c r="D16" s="34">
        <v>1</v>
      </c>
      <c r="E16" s="34">
        <v>4</v>
      </c>
      <c r="F16" s="34">
        <v>64</v>
      </c>
      <c r="G16" s="34">
        <v>2</v>
      </c>
      <c r="H16" s="34">
        <v>4</v>
      </c>
      <c r="I16" s="22" t="s">
        <v>25</v>
      </c>
    </row>
    <row r="17" spans="1:9" x14ac:dyDescent="0.3">
      <c r="A17" s="21">
        <v>11</v>
      </c>
      <c r="B17" s="21">
        <v>2.5</v>
      </c>
      <c r="C17" s="17">
        <f>70/75*100</f>
        <v>93.333333333333329</v>
      </c>
      <c r="D17" s="34">
        <v>0</v>
      </c>
      <c r="E17" s="34">
        <v>0</v>
      </c>
      <c r="F17" s="34">
        <v>70</v>
      </c>
      <c r="G17" s="34">
        <v>4</v>
      </c>
      <c r="H17" s="34">
        <v>1</v>
      </c>
      <c r="I17" s="22" t="s">
        <v>25</v>
      </c>
    </row>
    <row r="18" spans="1:9" x14ac:dyDescent="0.3">
      <c r="A18" s="21">
        <v>12</v>
      </c>
      <c r="B18" s="21">
        <v>2.5</v>
      </c>
      <c r="C18" s="17">
        <f>41/75*100</f>
        <v>54.666666666666664</v>
      </c>
      <c r="D18" s="34">
        <v>0</v>
      </c>
      <c r="E18" s="34">
        <v>8</v>
      </c>
      <c r="F18" s="34">
        <v>16</v>
      </c>
      <c r="G18" s="34">
        <v>10</v>
      </c>
      <c r="H18" s="34">
        <v>41</v>
      </c>
      <c r="I18" s="22" t="s">
        <v>25</v>
      </c>
    </row>
    <row r="19" spans="1:9" x14ac:dyDescent="0.3">
      <c r="A19" s="21">
        <v>13</v>
      </c>
      <c r="B19" s="21">
        <v>2.5</v>
      </c>
      <c r="C19" s="17">
        <f>42/75*100</f>
        <v>56.000000000000007</v>
      </c>
      <c r="D19" s="34">
        <v>21</v>
      </c>
      <c r="E19" s="34">
        <v>0</v>
      </c>
      <c r="F19" s="34">
        <v>11</v>
      </c>
      <c r="G19" s="34">
        <v>42</v>
      </c>
      <c r="H19" s="34">
        <v>1</v>
      </c>
      <c r="I19" s="22" t="s">
        <v>25</v>
      </c>
    </row>
    <row r="20" spans="1:9" x14ac:dyDescent="0.3">
      <c r="A20" s="21">
        <v>14</v>
      </c>
      <c r="B20" s="21">
        <v>2.5</v>
      </c>
      <c r="C20" s="17">
        <f>65/75*100</f>
        <v>86.666666666666671</v>
      </c>
      <c r="D20" s="34">
        <v>65</v>
      </c>
      <c r="E20" s="34">
        <v>1</v>
      </c>
      <c r="F20" s="34">
        <v>3</v>
      </c>
      <c r="G20" s="34">
        <v>1</v>
      </c>
      <c r="H20" s="34">
        <v>5</v>
      </c>
      <c r="I20" s="22" t="s">
        <v>25</v>
      </c>
    </row>
    <row r="21" spans="1:9" x14ac:dyDescent="0.3">
      <c r="A21" s="21">
        <v>15</v>
      </c>
      <c r="B21" s="21">
        <v>2.5</v>
      </c>
      <c r="C21" s="17">
        <f>58/75*100</f>
        <v>77.333333333333329</v>
      </c>
      <c r="D21" s="34">
        <v>4</v>
      </c>
      <c r="E21" s="34">
        <v>0</v>
      </c>
      <c r="F21" s="34">
        <v>58</v>
      </c>
      <c r="G21" s="34">
        <v>10</v>
      </c>
      <c r="H21" s="34">
        <v>3</v>
      </c>
      <c r="I21" s="22" t="s">
        <v>25</v>
      </c>
    </row>
    <row r="22" spans="1:9" x14ac:dyDescent="0.3">
      <c r="A22" s="21">
        <v>16</v>
      </c>
      <c r="B22" s="21">
        <v>2.5</v>
      </c>
      <c r="C22" s="17">
        <f>52/75*100</f>
        <v>69.333333333333343</v>
      </c>
      <c r="D22" s="34">
        <v>0</v>
      </c>
      <c r="E22" s="34">
        <v>52</v>
      </c>
      <c r="F22" s="34">
        <v>12</v>
      </c>
      <c r="G22" s="34">
        <v>11</v>
      </c>
      <c r="H22" s="34">
        <v>0</v>
      </c>
      <c r="I22" s="22" t="s">
        <v>25</v>
      </c>
    </row>
    <row r="23" spans="1:9" x14ac:dyDescent="0.3">
      <c r="A23" s="21">
        <v>17</v>
      </c>
      <c r="B23" s="21">
        <v>2.5</v>
      </c>
      <c r="C23" s="17">
        <f>55/75*100</f>
        <v>73.333333333333329</v>
      </c>
      <c r="D23" s="34">
        <v>2</v>
      </c>
      <c r="E23" s="34">
        <v>6</v>
      </c>
      <c r="F23" s="34">
        <v>5</v>
      </c>
      <c r="G23" s="34">
        <v>55</v>
      </c>
      <c r="H23" s="34">
        <v>7</v>
      </c>
      <c r="I23" s="22" t="s">
        <v>25</v>
      </c>
    </row>
    <row r="24" spans="1:9" x14ac:dyDescent="0.3">
      <c r="A24" s="21">
        <v>18</v>
      </c>
      <c r="B24" s="21">
        <v>2.5</v>
      </c>
      <c r="C24" s="17">
        <f>40/75*100</f>
        <v>53.333333333333336</v>
      </c>
      <c r="D24" s="34">
        <v>5</v>
      </c>
      <c r="E24" s="34">
        <v>12</v>
      </c>
      <c r="F24" s="34">
        <v>40</v>
      </c>
      <c r="G24" s="34">
        <v>3</v>
      </c>
      <c r="H24" s="34">
        <v>15</v>
      </c>
      <c r="I24" s="22" t="s">
        <v>25</v>
      </c>
    </row>
    <row r="25" spans="1:9" x14ac:dyDescent="0.3">
      <c r="A25" s="21">
        <v>19</v>
      </c>
      <c r="B25" s="21">
        <v>2.5</v>
      </c>
      <c r="C25" s="17">
        <f>64/75*100</f>
        <v>85.333333333333343</v>
      </c>
      <c r="D25" s="34">
        <v>64</v>
      </c>
      <c r="E25" s="34">
        <v>3</v>
      </c>
      <c r="F25" s="34">
        <v>6</v>
      </c>
      <c r="G25" s="34">
        <v>1</v>
      </c>
      <c r="H25" s="34">
        <v>1</v>
      </c>
      <c r="I25" s="22" t="s">
        <v>25</v>
      </c>
    </row>
    <row r="26" spans="1:9" x14ac:dyDescent="0.3">
      <c r="A26" s="21">
        <v>20</v>
      </c>
      <c r="B26" s="21">
        <v>2.5</v>
      </c>
      <c r="C26" s="17">
        <f>60/75*100</f>
        <v>80</v>
      </c>
      <c r="D26" s="34">
        <v>4</v>
      </c>
      <c r="E26" s="34">
        <v>9</v>
      </c>
      <c r="F26" s="34">
        <v>2</v>
      </c>
      <c r="G26" s="34">
        <v>0</v>
      </c>
      <c r="H26" s="34">
        <v>60</v>
      </c>
      <c r="I26" s="22" t="s">
        <v>25</v>
      </c>
    </row>
    <row r="27" spans="1:9" x14ac:dyDescent="0.3">
      <c r="A27" s="21">
        <v>21</v>
      </c>
      <c r="B27" s="21">
        <v>2.5</v>
      </c>
      <c r="C27" s="17">
        <f>7/75*100</f>
        <v>9.3333333333333339</v>
      </c>
      <c r="D27" s="34">
        <v>7</v>
      </c>
      <c r="E27" s="34">
        <v>4</v>
      </c>
      <c r="F27" s="34">
        <v>19</v>
      </c>
      <c r="G27" s="34">
        <v>21</v>
      </c>
      <c r="H27" s="34">
        <v>24</v>
      </c>
      <c r="I27" s="22" t="s">
        <v>26</v>
      </c>
    </row>
    <row r="28" spans="1:9" x14ac:dyDescent="0.3">
      <c r="A28" s="21">
        <v>22</v>
      </c>
      <c r="B28" s="21">
        <v>2.5</v>
      </c>
      <c r="C28" s="17">
        <f>26/75*100</f>
        <v>34.666666666666671</v>
      </c>
      <c r="D28" s="34">
        <v>0</v>
      </c>
      <c r="E28" s="34">
        <v>4</v>
      </c>
      <c r="F28" s="34">
        <v>26</v>
      </c>
      <c r="G28" s="34">
        <v>38</v>
      </c>
      <c r="H28" s="34">
        <v>6</v>
      </c>
      <c r="I28" s="22" t="s">
        <v>26</v>
      </c>
    </row>
    <row r="29" spans="1:9" x14ac:dyDescent="0.3">
      <c r="A29" s="21">
        <v>23</v>
      </c>
      <c r="B29" s="21">
        <v>2.5</v>
      </c>
      <c r="C29" s="17">
        <f>42/75*100</f>
        <v>56.000000000000007</v>
      </c>
      <c r="D29" s="34">
        <v>42</v>
      </c>
      <c r="E29" s="34">
        <v>6</v>
      </c>
      <c r="F29" s="34">
        <v>2</v>
      </c>
      <c r="G29" s="34">
        <v>8</v>
      </c>
      <c r="H29" s="34">
        <v>16</v>
      </c>
      <c r="I29" s="22" t="s">
        <v>26</v>
      </c>
    </row>
    <row r="30" spans="1:9" x14ac:dyDescent="0.3">
      <c r="A30" s="21">
        <v>24</v>
      </c>
      <c r="B30" s="21">
        <v>2.5</v>
      </c>
      <c r="C30" s="17">
        <f>48/75*100</f>
        <v>64</v>
      </c>
      <c r="D30" s="34">
        <v>48</v>
      </c>
      <c r="E30" s="34">
        <v>4</v>
      </c>
      <c r="F30" s="34">
        <v>3</v>
      </c>
      <c r="G30" s="34">
        <v>5</v>
      </c>
      <c r="H30" s="34">
        <v>15</v>
      </c>
      <c r="I30" s="22" t="s">
        <v>26</v>
      </c>
    </row>
    <row r="31" spans="1:9" x14ac:dyDescent="0.3">
      <c r="A31" s="21">
        <v>25</v>
      </c>
      <c r="B31" s="21">
        <v>2.5</v>
      </c>
      <c r="C31" s="17">
        <f>64/75*100</f>
        <v>85.333333333333343</v>
      </c>
      <c r="D31" s="34">
        <v>4</v>
      </c>
      <c r="E31" s="34">
        <v>1</v>
      </c>
      <c r="F31" s="34">
        <v>2</v>
      </c>
      <c r="G31" s="34">
        <v>64</v>
      </c>
      <c r="H31" s="34" t="s">
        <v>151</v>
      </c>
      <c r="I31" s="22" t="s">
        <v>26</v>
      </c>
    </row>
    <row r="32" spans="1:9" x14ac:dyDescent="0.3">
      <c r="A32" s="21">
        <v>26</v>
      </c>
      <c r="B32" s="21">
        <v>2.5</v>
      </c>
      <c r="C32" s="17">
        <f>22/75*100</f>
        <v>29.333333333333332</v>
      </c>
      <c r="D32" s="34">
        <v>22</v>
      </c>
      <c r="E32" s="34">
        <v>8</v>
      </c>
      <c r="F32" s="34">
        <v>3</v>
      </c>
      <c r="G32" s="34">
        <v>33</v>
      </c>
      <c r="H32" s="34">
        <v>9</v>
      </c>
      <c r="I32" s="22" t="s">
        <v>26</v>
      </c>
    </row>
    <row r="33" spans="1:9" x14ac:dyDescent="0.3">
      <c r="A33" s="21">
        <v>27</v>
      </c>
      <c r="B33" s="21">
        <v>2.5</v>
      </c>
      <c r="C33" s="17">
        <f>49/75*100</f>
        <v>65.333333333333329</v>
      </c>
      <c r="D33" s="34">
        <v>7</v>
      </c>
      <c r="E33" s="34">
        <v>3</v>
      </c>
      <c r="F33" s="34">
        <v>9</v>
      </c>
      <c r="G33" s="34">
        <v>7</v>
      </c>
      <c r="H33" s="34">
        <v>49</v>
      </c>
      <c r="I33" s="22" t="s">
        <v>26</v>
      </c>
    </row>
    <row r="34" spans="1:9" x14ac:dyDescent="0.3">
      <c r="A34" s="21">
        <v>28</v>
      </c>
      <c r="B34" s="21">
        <v>2.5</v>
      </c>
      <c r="C34" s="17">
        <f>33/75*100</f>
        <v>44</v>
      </c>
      <c r="D34" s="34">
        <v>33</v>
      </c>
      <c r="E34" s="34">
        <v>8</v>
      </c>
      <c r="F34" s="34">
        <v>22</v>
      </c>
      <c r="G34" s="34">
        <v>9</v>
      </c>
      <c r="H34" s="34">
        <v>3</v>
      </c>
      <c r="I34" s="22" t="s">
        <v>26</v>
      </c>
    </row>
    <row r="35" spans="1:9" x14ac:dyDescent="0.3">
      <c r="A35" s="21">
        <v>29</v>
      </c>
      <c r="B35" s="21">
        <v>2.5</v>
      </c>
      <c r="C35" s="17">
        <f>13/75*100</f>
        <v>17.333333333333336</v>
      </c>
      <c r="D35" s="34">
        <v>3</v>
      </c>
      <c r="E35" s="34">
        <v>3</v>
      </c>
      <c r="F35" s="34">
        <v>29</v>
      </c>
      <c r="G35" s="34">
        <v>27</v>
      </c>
      <c r="H35" s="34">
        <v>13</v>
      </c>
      <c r="I35" s="22" t="s">
        <v>26</v>
      </c>
    </row>
    <row r="36" spans="1:9" x14ac:dyDescent="0.3">
      <c r="A36" s="21">
        <v>30</v>
      </c>
      <c r="B36" s="21">
        <v>2.5</v>
      </c>
      <c r="C36" s="17">
        <f>51/75*100</f>
        <v>68</v>
      </c>
      <c r="D36" s="34">
        <v>5</v>
      </c>
      <c r="E36" s="34">
        <v>51</v>
      </c>
      <c r="F36" s="34">
        <v>2</v>
      </c>
      <c r="G36" s="34">
        <v>6</v>
      </c>
      <c r="H36" s="34">
        <v>11</v>
      </c>
      <c r="I36" s="22" t="s">
        <v>26</v>
      </c>
    </row>
    <row r="37" spans="1:9" x14ac:dyDescent="0.3">
      <c r="A37" s="21">
        <v>31</v>
      </c>
      <c r="B37" s="21">
        <v>2.5</v>
      </c>
      <c r="C37" s="17">
        <f>33/75*100</f>
        <v>44</v>
      </c>
      <c r="D37" s="34">
        <v>33</v>
      </c>
      <c r="E37" s="34">
        <v>6</v>
      </c>
      <c r="F37" s="34">
        <v>10</v>
      </c>
      <c r="G37" s="34">
        <v>9</v>
      </c>
      <c r="H37" s="34">
        <v>17</v>
      </c>
      <c r="I37" s="22" t="s">
        <v>26</v>
      </c>
    </row>
    <row r="38" spans="1:9" x14ac:dyDescent="0.3">
      <c r="A38" s="21">
        <v>32</v>
      </c>
      <c r="B38" s="21">
        <v>2.5</v>
      </c>
      <c r="C38" s="17">
        <f>47/75*100</f>
        <v>62.666666666666671</v>
      </c>
      <c r="D38" s="34">
        <v>1</v>
      </c>
      <c r="E38" s="34">
        <v>11</v>
      </c>
      <c r="F38" s="34">
        <v>9</v>
      </c>
      <c r="G38" s="34">
        <v>7</v>
      </c>
      <c r="H38" s="34">
        <v>47</v>
      </c>
      <c r="I38" s="22" t="s">
        <v>26</v>
      </c>
    </row>
    <row r="39" spans="1:9" x14ac:dyDescent="0.3">
      <c r="A39" s="21">
        <v>33</v>
      </c>
      <c r="B39" s="21">
        <v>2.5</v>
      </c>
      <c r="C39" s="17">
        <v>100</v>
      </c>
      <c r="D39" s="37" t="s">
        <v>150</v>
      </c>
      <c r="E39" s="38"/>
      <c r="F39" s="38"/>
      <c r="G39" s="38"/>
      <c r="H39" s="39"/>
      <c r="I39" s="22" t="s">
        <v>26</v>
      </c>
    </row>
    <row r="40" spans="1:9" x14ac:dyDescent="0.3">
      <c r="A40" s="21">
        <v>34</v>
      </c>
      <c r="B40" s="21">
        <v>2.5</v>
      </c>
      <c r="C40" s="17">
        <f>41/75*100</f>
        <v>54.666666666666664</v>
      </c>
      <c r="D40" s="34">
        <v>7</v>
      </c>
      <c r="E40" s="34">
        <v>41</v>
      </c>
      <c r="F40" s="34">
        <v>6</v>
      </c>
      <c r="G40" s="34">
        <v>8</v>
      </c>
      <c r="H40" s="34">
        <v>13</v>
      </c>
      <c r="I40" s="22" t="s">
        <v>26</v>
      </c>
    </row>
    <row r="41" spans="1:9" x14ac:dyDescent="0.3">
      <c r="A41" s="21">
        <v>35</v>
      </c>
      <c r="B41" s="21">
        <v>2.5</v>
      </c>
      <c r="C41" s="17">
        <v>100</v>
      </c>
      <c r="D41" s="37" t="s">
        <v>150</v>
      </c>
      <c r="E41" s="38"/>
      <c r="F41" s="38"/>
      <c r="G41" s="38"/>
      <c r="H41" s="39"/>
      <c r="I41" s="22" t="s">
        <v>26</v>
      </c>
    </row>
    <row r="42" spans="1:9" x14ac:dyDescent="0.3">
      <c r="A42" s="21">
        <v>36</v>
      </c>
      <c r="B42" s="21">
        <v>2.5</v>
      </c>
      <c r="C42" s="17">
        <f>30/75*100</f>
        <v>40</v>
      </c>
      <c r="D42" s="34">
        <v>2</v>
      </c>
      <c r="E42" s="34">
        <v>28</v>
      </c>
      <c r="F42" s="34">
        <v>8</v>
      </c>
      <c r="G42" s="34">
        <v>30</v>
      </c>
      <c r="H42" s="34">
        <v>7</v>
      </c>
      <c r="I42" s="22" t="s">
        <v>26</v>
      </c>
    </row>
    <row r="43" spans="1:9" x14ac:dyDescent="0.3">
      <c r="A43" s="21">
        <v>37</v>
      </c>
      <c r="B43" s="21">
        <v>2.5</v>
      </c>
      <c r="C43" s="17">
        <f>18/75*100</f>
        <v>24</v>
      </c>
      <c r="D43" s="34">
        <v>1</v>
      </c>
      <c r="E43" s="34">
        <v>18</v>
      </c>
      <c r="F43" s="34">
        <v>12</v>
      </c>
      <c r="G43" s="34">
        <v>7</v>
      </c>
      <c r="H43" s="34">
        <v>37</v>
      </c>
      <c r="I43" s="22" t="s">
        <v>26</v>
      </c>
    </row>
    <row r="44" spans="1:9" x14ac:dyDescent="0.3">
      <c r="A44" s="21">
        <v>38</v>
      </c>
      <c r="B44" s="21">
        <v>2.5</v>
      </c>
      <c r="C44" s="17">
        <f>48/75*100</f>
        <v>64</v>
      </c>
      <c r="D44" s="34">
        <v>10</v>
      </c>
      <c r="E44" s="34">
        <v>48</v>
      </c>
      <c r="F44" s="34">
        <v>10</v>
      </c>
      <c r="G44" s="34">
        <v>6</v>
      </c>
      <c r="H44" s="34">
        <v>1</v>
      </c>
      <c r="I44" s="22" t="s">
        <v>26</v>
      </c>
    </row>
    <row r="45" spans="1:9" x14ac:dyDescent="0.3">
      <c r="A45" s="21">
        <v>39</v>
      </c>
      <c r="B45" s="21">
        <v>2.5</v>
      </c>
      <c r="C45" s="17">
        <f>30/75*100</f>
        <v>40</v>
      </c>
      <c r="D45" s="34">
        <v>6</v>
      </c>
      <c r="E45" s="34">
        <v>12</v>
      </c>
      <c r="F45" s="34">
        <v>8</v>
      </c>
      <c r="G45" s="34">
        <v>30</v>
      </c>
      <c r="H45" s="34">
        <v>18</v>
      </c>
      <c r="I45" s="22" t="s">
        <v>26</v>
      </c>
    </row>
    <row r="46" spans="1:9" x14ac:dyDescent="0.3">
      <c r="A46" s="21">
        <v>40</v>
      </c>
      <c r="B46" s="21">
        <v>2.5</v>
      </c>
      <c r="C46" s="17">
        <f>44/75*100</f>
        <v>58.666666666666664</v>
      </c>
      <c r="D46" s="34">
        <v>2</v>
      </c>
      <c r="E46" s="34">
        <v>8</v>
      </c>
      <c r="F46" s="34">
        <v>44</v>
      </c>
      <c r="G46" s="34">
        <v>8</v>
      </c>
      <c r="H46" s="34">
        <v>12</v>
      </c>
      <c r="I46" s="22" t="s">
        <v>26</v>
      </c>
    </row>
  </sheetData>
  <mergeCells count="3">
    <mergeCell ref="A2:I2"/>
    <mergeCell ref="D39:H39"/>
    <mergeCell ref="D41:H41"/>
  </mergeCells>
  <phoneticPr fontId="1" type="noConversion"/>
  <conditionalFormatting sqref="C7:C46">
    <cfRule type="cellIs" dxfId="2" priority="26" operator="lessThan">
      <formula>50</formula>
    </cfRule>
  </conditionalFormatting>
  <conditionalFormatting sqref="C41">
    <cfRule type="cellIs" dxfId="1" priority="25" operator="lessThan">
      <formula>50.01</formula>
    </cfRule>
  </conditionalFormatting>
  <pageMargins left="1" right="1" top="1" bottom="1" header="0.5" footer="0.5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E5D7-C07D-4DDD-A5C1-ADB457B454B3}">
  <sheetPr>
    <pageSetUpPr fitToPage="1"/>
  </sheetPr>
  <dimension ref="B2:J46"/>
  <sheetViews>
    <sheetView showGridLines="0" tabSelected="1" workbookViewId="0">
      <selection activeCell="P24" sqref="P24"/>
    </sheetView>
  </sheetViews>
  <sheetFormatPr defaultRowHeight="16.5" x14ac:dyDescent="0.3"/>
  <cols>
    <col min="2" max="2" width="9" style="27"/>
    <col min="4" max="4" width="9" customWidth="1"/>
  </cols>
  <sheetData>
    <row r="2" spans="2:10" ht="27.75" x14ac:dyDescent="0.3">
      <c r="B2" s="36" t="s">
        <v>31</v>
      </c>
      <c r="C2" s="36"/>
      <c r="D2" s="36"/>
      <c r="E2" s="36"/>
      <c r="F2" s="36"/>
      <c r="G2" s="36"/>
      <c r="H2" s="36"/>
      <c r="I2" s="36"/>
      <c r="J2" s="36"/>
    </row>
    <row r="3" spans="2:10" ht="7.5" customHeight="1" x14ac:dyDescent="0.3">
      <c r="B3" s="24"/>
      <c r="C3" s="14"/>
      <c r="D3" s="14"/>
      <c r="E3" s="14"/>
      <c r="F3" s="14"/>
      <c r="G3" s="14"/>
      <c r="H3" s="14"/>
      <c r="I3" s="14"/>
    </row>
    <row r="4" spans="2:10" x14ac:dyDescent="0.3">
      <c r="B4" s="25" t="s">
        <v>16</v>
      </c>
      <c r="C4" s="16" t="s">
        <v>17</v>
      </c>
      <c r="E4" s="3" t="s">
        <v>4</v>
      </c>
      <c r="F4" s="16">
        <v>113</v>
      </c>
      <c r="G4" s="3" t="s">
        <v>18</v>
      </c>
      <c r="H4" s="20">
        <v>62.6</v>
      </c>
      <c r="I4" s="3" t="s">
        <v>19</v>
      </c>
      <c r="J4" s="16">
        <v>40</v>
      </c>
    </row>
    <row r="5" spans="2:10" ht="9" customHeight="1" x14ac:dyDescent="0.3">
      <c r="B5" s="26"/>
      <c r="C5" s="15"/>
      <c r="D5" s="15"/>
      <c r="E5" s="13"/>
      <c r="F5" s="15"/>
      <c r="G5" s="15"/>
      <c r="H5" s="15"/>
      <c r="I5" s="15"/>
    </row>
    <row r="6" spans="2:10" x14ac:dyDescent="0.3">
      <c r="B6" s="25" t="s">
        <v>13</v>
      </c>
      <c r="C6" s="3" t="s">
        <v>14</v>
      </c>
      <c r="D6" s="3" t="s">
        <v>24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15</v>
      </c>
    </row>
    <row r="7" spans="2:10" x14ac:dyDescent="0.3">
      <c r="B7" s="22">
        <v>1</v>
      </c>
      <c r="C7" s="9">
        <v>2.5</v>
      </c>
      <c r="D7" s="4">
        <f>63/75*100</f>
        <v>84</v>
      </c>
      <c r="E7" s="34">
        <v>1</v>
      </c>
      <c r="F7" s="34">
        <v>63</v>
      </c>
      <c r="G7" s="34">
        <v>5</v>
      </c>
      <c r="H7" s="34">
        <v>4</v>
      </c>
      <c r="I7" s="34">
        <v>2</v>
      </c>
      <c r="J7" s="2" t="s">
        <v>20</v>
      </c>
    </row>
    <row r="8" spans="2:10" x14ac:dyDescent="0.3">
      <c r="B8" s="22">
        <v>2</v>
      </c>
      <c r="C8" s="9">
        <v>2.5</v>
      </c>
      <c r="D8" s="4">
        <f>67/75*100</f>
        <v>89.333333333333329</v>
      </c>
      <c r="E8" s="34">
        <v>1</v>
      </c>
      <c r="F8" s="34">
        <v>3</v>
      </c>
      <c r="G8" s="34">
        <v>67</v>
      </c>
      <c r="H8" s="34">
        <v>4</v>
      </c>
      <c r="I8" s="34">
        <v>0</v>
      </c>
      <c r="J8" s="2" t="s">
        <v>20</v>
      </c>
    </row>
    <row r="9" spans="2:10" x14ac:dyDescent="0.3">
      <c r="B9" s="22">
        <v>3</v>
      </c>
      <c r="C9" s="9">
        <v>2.5</v>
      </c>
      <c r="D9" s="4">
        <f>52/75*100</f>
        <v>69.333333333333343</v>
      </c>
      <c r="E9" s="34">
        <v>8</v>
      </c>
      <c r="F9" s="34">
        <v>3</v>
      </c>
      <c r="G9" s="34">
        <v>9</v>
      </c>
      <c r="H9" s="34">
        <v>52</v>
      </c>
      <c r="I9" s="34">
        <v>3</v>
      </c>
      <c r="J9" s="2" t="s">
        <v>20</v>
      </c>
    </row>
    <row r="10" spans="2:10" x14ac:dyDescent="0.3">
      <c r="B10" s="22">
        <v>4</v>
      </c>
      <c r="C10" s="9">
        <v>2.5</v>
      </c>
      <c r="D10" s="4">
        <f>17/75*100</f>
        <v>22.666666666666664</v>
      </c>
      <c r="E10" s="34">
        <v>17</v>
      </c>
      <c r="F10" s="34">
        <v>14</v>
      </c>
      <c r="G10" s="34">
        <v>10</v>
      </c>
      <c r="H10" s="34">
        <v>29</v>
      </c>
      <c r="I10" s="34">
        <v>5</v>
      </c>
      <c r="J10" s="2" t="s">
        <v>20</v>
      </c>
    </row>
    <row r="11" spans="2:10" x14ac:dyDescent="0.3">
      <c r="B11" s="22">
        <v>5</v>
      </c>
      <c r="C11" s="9">
        <v>2.5</v>
      </c>
      <c r="D11" s="4">
        <f>42/75*100</f>
        <v>56.000000000000007</v>
      </c>
      <c r="E11" s="34">
        <v>42</v>
      </c>
      <c r="F11" s="34">
        <v>10</v>
      </c>
      <c r="G11" s="34">
        <v>4</v>
      </c>
      <c r="H11" s="34">
        <v>7</v>
      </c>
      <c r="I11" s="34">
        <v>12</v>
      </c>
      <c r="J11" s="2" t="s">
        <v>20</v>
      </c>
    </row>
    <row r="12" spans="2:10" x14ac:dyDescent="0.3">
      <c r="B12" s="22">
        <v>6</v>
      </c>
      <c r="C12" s="9">
        <v>2.5</v>
      </c>
      <c r="D12" s="4">
        <f>52/75*100</f>
        <v>69.333333333333343</v>
      </c>
      <c r="E12" s="34">
        <v>52</v>
      </c>
      <c r="F12" s="34">
        <v>0</v>
      </c>
      <c r="G12" s="34">
        <v>8</v>
      </c>
      <c r="H12" s="34">
        <v>13</v>
      </c>
      <c r="I12" s="34">
        <v>2</v>
      </c>
      <c r="J12" s="2" t="s">
        <v>20</v>
      </c>
    </row>
    <row r="13" spans="2:10" x14ac:dyDescent="0.3">
      <c r="B13" s="22">
        <v>7</v>
      </c>
      <c r="C13" s="9">
        <v>2.5</v>
      </c>
      <c r="D13" s="4">
        <f>66/75*100</f>
        <v>88</v>
      </c>
      <c r="E13" s="34">
        <v>1</v>
      </c>
      <c r="F13" s="34">
        <v>4</v>
      </c>
      <c r="G13" s="34">
        <v>3</v>
      </c>
      <c r="H13" s="34">
        <v>1</v>
      </c>
      <c r="I13" s="34">
        <v>66</v>
      </c>
      <c r="J13" s="2" t="s">
        <v>20</v>
      </c>
    </row>
    <row r="14" spans="2:10" x14ac:dyDescent="0.3">
      <c r="B14" s="22">
        <v>8</v>
      </c>
      <c r="C14" s="9">
        <v>2.5</v>
      </c>
      <c r="D14" s="4">
        <f>68/75*100</f>
        <v>90.666666666666657</v>
      </c>
      <c r="E14" s="34">
        <v>0</v>
      </c>
      <c r="F14" s="34">
        <v>6</v>
      </c>
      <c r="G14" s="34">
        <v>0</v>
      </c>
      <c r="H14" s="34">
        <v>1</v>
      </c>
      <c r="I14" s="34">
        <v>68</v>
      </c>
      <c r="J14" s="2" t="s">
        <v>20</v>
      </c>
    </row>
    <row r="15" spans="2:10" x14ac:dyDescent="0.3">
      <c r="B15" s="22">
        <v>9</v>
      </c>
      <c r="C15" s="9">
        <v>2.5</v>
      </c>
      <c r="D15" s="4">
        <f>48/75*100</f>
        <v>64</v>
      </c>
      <c r="E15" s="34">
        <v>23</v>
      </c>
      <c r="F15" s="34">
        <v>1</v>
      </c>
      <c r="G15" s="34">
        <v>48</v>
      </c>
      <c r="H15" s="34">
        <v>2</v>
      </c>
      <c r="I15" s="34">
        <v>1</v>
      </c>
      <c r="J15" s="2" t="s">
        <v>20</v>
      </c>
    </row>
    <row r="16" spans="2:10" x14ac:dyDescent="0.3">
      <c r="B16" s="22">
        <v>10</v>
      </c>
      <c r="C16" s="9">
        <v>2.5</v>
      </c>
      <c r="D16" s="4">
        <f>59/75*100</f>
        <v>78.666666666666657</v>
      </c>
      <c r="E16" s="34">
        <v>4</v>
      </c>
      <c r="F16" s="34">
        <v>1</v>
      </c>
      <c r="G16" s="34">
        <v>59</v>
      </c>
      <c r="H16" s="34">
        <v>11</v>
      </c>
      <c r="I16" s="34">
        <v>0</v>
      </c>
      <c r="J16" s="2" t="s">
        <v>20</v>
      </c>
    </row>
    <row r="17" spans="2:10" x14ac:dyDescent="0.3">
      <c r="B17" s="22">
        <v>11</v>
      </c>
      <c r="C17" s="9">
        <v>2.5</v>
      </c>
      <c r="D17" s="4">
        <f>45/75*100</f>
        <v>60</v>
      </c>
      <c r="E17" s="34">
        <v>1</v>
      </c>
      <c r="F17" s="34">
        <v>45</v>
      </c>
      <c r="G17" s="34">
        <v>5</v>
      </c>
      <c r="H17" s="34">
        <v>15</v>
      </c>
      <c r="I17" s="34">
        <v>9</v>
      </c>
      <c r="J17" s="2" t="s">
        <v>20</v>
      </c>
    </row>
    <row r="18" spans="2:10" x14ac:dyDescent="0.3">
      <c r="B18" s="22">
        <v>12</v>
      </c>
      <c r="C18" s="9">
        <v>2.5</v>
      </c>
      <c r="D18" s="4">
        <f>50/75*100</f>
        <v>66.666666666666657</v>
      </c>
      <c r="E18" s="34">
        <v>50</v>
      </c>
      <c r="F18" s="34">
        <v>13</v>
      </c>
      <c r="G18" s="34">
        <v>1</v>
      </c>
      <c r="H18" s="34">
        <v>6</v>
      </c>
      <c r="I18" s="34">
        <v>5</v>
      </c>
      <c r="J18" s="2" t="s">
        <v>20</v>
      </c>
    </row>
    <row r="19" spans="2:10" x14ac:dyDescent="0.3">
      <c r="B19" s="22">
        <v>13</v>
      </c>
      <c r="C19" s="9">
        <v>2.5</v>
      </c>
      <c r="D19" s="4">
        <f>50/75*100</f>
        <v>66.666666666666657</v>
      </c>
      <c r="E19" s="34">
        <v>6</v>
      </c>
      <c r="F19" s="34">
        <v>2</v>
      </c>
      <c r="G19" s="34">
        <v>12</v>
      </c>
      <c r="H19" s="34">
        <v>50</v>
      </c>
      <c r="I19" s="34">
        <v>5</v>
      </c>
      <c r="J19" s="2" t="s">
        <v>21</v>
      </c>
    </row>
    <row r="20" spans="2:10" x14ac:dyDescent="0.3">
      <c r="B20" s="22">
        <v>14</v>
      </c>
      <c r="C20" s="9">
        <v>2.5</v>
      </c>
      <c r="D20" s="4">
        <f>60/75*100</f>
        <v>80</v>
      </c>
      <c r="E20" s="34">
        <v>1</v>
      </c>
      <c r="F20" s="34">
        <v>2</v>
      </c>
      <c r="G20" s="34">
        <v>1</v>
      </c>
      <c r="H20" s="34">
        <v>60</v>
      </c>
      <c r="I20" s="34">
        <v>11</v>
      </c>
      <c r="J20" s="2" t="s">
        <v>21</v>
      </c>
    </row>
    <row r="21" spans="2:10" x14ac:dyDescent="0.3">
      <c r="B21" s="22">
        <v>15</v>
      </c>
      <c r="C21" s="9">
        <v>2.5</v>
      </c>
      <c r="D21" s="4">
        <f>47/75*100</f>
        <v>62.666666666666671</v>
      </c>
      <c r="E21" s="34">
        <v>47</v>
      </c>
      <c r="F21" s="34">
        <v>9</v>
      </c>
      <c r="G21" s="34">
        <v>4</v>
      </c>
      <c r="H21" s="34">
        <v>7</v>
      </c>
      <c r="I21" s="34">
        <v>8</v>
      </c>
      <c r="J21" s="2" t="s">
        <v>21</v>
      </c>
    </row>
    <row r="22" spans="2:10" x14ac:dyDescent="0.3">
      <c r="B22" s="22">
        <v>16</v>
      </c>
      <c r="C22" s="9">
        <v>2.5</v>
      </c>
      <c r="D22" s="4">
        <f>48/75*100</f>
        <v>64</v>
      </c>
      <c r="E22" s="34">
        <v>2</v>
      </c>
      <c r="F22" s="34">
        <v>1</v>
      </c>
      <c r="G22" s="34">
        <v>48</v>
      </c>
      <c r="H22" s="34">
        <v>7</v>
      </c>
      <c r="I22" s="34">
        <v>17</v>
      </c>
      <c r="J22" s="2" t="s">
        <v>21</v>
      </c>
    </row>
    <row r="23" spans="2:10" x14ac:dyDescent="0.3">
      <c r="B23" s="22">
        <v>17</v>
      </c>
      <c r="C23" s="9">
        <v>2.5</v>
      </c>
      <c r="D23" s="4">
        <f>51/75*100</f>
        <v>68</v>
      </c>
      <c r="E23" s="34">
        <v>51</v>
      </c>
      <c r="F23" s="34">
        <v>4</v>
      </c>
      <c r="G23" s="34">
        <v>4</v>
      </c>
      <c r="H23" s="34">
        <v>9</v>
      </c>
      <c r="I23" s="34">
        <v>7</v>
      </c>
      <c r="J23" s="2" t="s">
        <v>21</v>
      </c>
    </row>
    <row r="24" spans="2:10" x14ac:dyDescent="0.3">
      <c r="B24" s="21">
        <v>18</v>
      </c>
      <c r="C24" s="9">
        <v>2.5</v>
      </c>
      <c r="D24" s="4">
        <f>45/75*100</f>
        <v>60</v>
      </c>
      <c r="E24" s="34">
        <v>6</v>
      </c>
      <c r="F24" s="34">
        <v>9</v>
      </c>
      <c r="G24" s="34">
        <v>12</v>
      </c>
      <c r="H24" s="34">
        <v>3</v>
      </c>
      <c r="I24" s="34">
        <v>45</v>
      </c>
      <c r="J24" s="2" t="s">
        <v>21</v>
      </c>
    </row>
    <row r="25" spans="2:10" x14ac:dyDescent="0.3">
      <c r="B25" s="21">
        <v>19</v>
      </c>
      <c r="C25" s="9">
        <v>2.5</v>
      </c>
      <c r="D25" s="4">
        <f>34/75*100</f>
        <v>45.333333333333329</v>
      </c>
      <c r="E25" s="34">
        <v>4</v>
      </c>
      <c r="F25" s="34">
        <v>1</v>
      </c>
      <c r="G25" s="34">
        <v>23</v>
      </c>
      <c r="H25" s="34">
        <v>13</v>
      </c>
      <c r="I25" s="34">
        <v>34</v>
      </c>
      <c r="J25" s="2" t="s">
        <v>21</v>
      </c>
    </row>
    <row r="26" spans="2:10" x14ac:dyDescent="0.3">
      <c r="B26" s="21">
        <v>20</v>
      </c>
      <c r="C26" s="9">
        <v>2.5</v>
      </c>
      <c r="D26" s="4">
        <f>54/75*100</f>
        <v>72</v>
      </c>
      <c r="E26" s="34">
        <v>8</v>
      </c>
      <c r="F26" s="34">
        <v>54</v>
      </c>
      <c r="G26" s="34">
        <v>4</v>
      </c>
      <c r="H26" s="34">
        <v>6</v>
      </c>
      <c r="I26" s="34">
        <v>3</v>
      </c>
      <c r="J26" s="22" t="s">
        <v>21</v>
      </c>
    </row>
    <row r="27" spans="2:10" x14ac:dyDescent="0.3">
      <c r="B27" s="21">
        <v>21</v>
      </c>
      <c r="C27" s="9">
        <v>2.5</v>
      </c>
      <c r="D27" s="4">
        <f>46/75*100</f>
        <v>61.333333333333329</v>
      </c>
      <c r="E27" s="34">
        <v>5</v>
      </c>
      <c r="F27" s="34">
        <v>46</v>
      </c>
      <c r="G27" s="34">
        <v>12</v>
      </c>
      <c r="H27" s="34">
        <v>12</v>
      </c>
      <c r="I27" s="34">
        <v>0</v>
      </c>
      <c r="J27" s="2" t="s">
        <v>21</v>
      </c>
    </row>
    <row r="28" spans="2:10" x14ac:dyDescent="0.3">
      <c r="B28" s="21">
        <v>22</v>
      </c>
      <c r="C28" s="9">
        <v>2.5</v>
      </c>
      <c r="D28" s="4">
        <f>40/75*100</f>
        <v>53.333333333333336</v>
      </c>
      <c r="E28" s="34">
        <v>4</v>
      </c>
      <c r="F28" s="34">
        <v>40</v>
      </c>
      <c r="G28" s="34">
        <v>11</v>
      </c>
      <c r="H28" s="34">
        <v>6</v>
      </c>
      <c r="I28" s="34">
        <v>14</v>
      </c>
      <c r="J28" s="2" t="s">
        <v>21</v>
      </c>
    </row>
    <row r="29" spans="2:10" x14ac:dyDescent="0.3">
      <c r="B29" s="21">
        <v>23</v>
      </c>
      <c r="C29" s="9">
        <v>2.5</v>
      </c>
      <c r="D29" s="4">
        <f>48/75*100</f>
        <v>64</v>
      </c>
      <c r="E29" s="34">
        <v>7</v>
      </c>
      <c r="F29" s="34">
        <v>2</v>
      </c>
      <c r="G29" s="34">
        <v>7</v>
      </c>
      <c r="H29" s="34">
        <v>48</v>
      </c>
      <c r="I29" s="34">
        <v>11</v>
      </c>
      <c r="J29" s="4" t="s">
        <v>21</v>
      </c>
    </row>
    <row r="30" spans="2:10" x14ac:dyDescent="0.3">
      <c r="B30" s="21">
        <v>24</v>
      </c>
      <c r="C30" s="9">
        <v>2.5</v>
      </c>
      <c r="D30" s="4">
        <f>41/75*100</f>
        <v>54.666666666666664</v>
      </c>
      <c r="E30" s="34">
        <v>16</v>
      </c>
      <c r="F30" s="34">
        <v>41</v>
      </c>
      <c r="G30" s="34">
        <v>5</v>
      </c>
      <c r="H30" s="34">
        <v>7</v>
      </c>
      <c r="I30" s="34">
        <v>6</v>
      </c>
      <c r="J30" s="4" t="s">
        <v>21</v>
      </c>
    </row>
    <row r="31" spans="2:10" x14ac:dyDescent="0.3">
      <c r="B31" s="21">
        <v>25</v>
      </c>
      <c r="C31" s="9">
        <v>2.5</v>
      </c>
      <c r="D31" s="4">
        <f>71/75*100</f>
        <v>94.666666666666671</v>
      </c>
      <c r="E31" s="34">
        <v>1</v>
      </c>
      <c r="F31" s="34">
        <v>1</v>
      </c>
      <c r="G31" s="34">
        <v>0</v>
      </c>
      <c r="H31" s="34">
        <v>71</v>
      </c>
      <c r="I31" s="34">
        <v>2</v>
      </c>
      <c r="J31" s="4" t="s">
        <v>22</v>
      </c>
    </row>
    <row r="32" spans="2:10" x14ac:dyDescent="0.3">
      <c r="B32" s="21">
        <v>26</v>
      </c>
      <c r="C32" s="9">
        <v>2.5</v>
      </c>
      <c r="D32" s="4">
        <f>20/75*100</f>
        <v>26.666666666666668</v>
      </c>
      <c r="E32" s="34">
        <v>17</v>
      </c>
      <c r="F32" s="34">
        <v>28</v>
      </c>
      <c r="G32" s="34">
        <v>4</v>
      </c>
      <c r="H32" s="34">
        <v>6</v>
      </c>
      <c r="I32" s="34">
        <v>20</v>
      </c>
      <c r="J32" s="4" t="s">
        <v>22</v>
      </c>
    </row>
    <row r="33" spans="2:10" x14ac:dyDescent="0.3">
      <c r="B33" s="21">
        <v>27</v>
      </c>
      <c r="C33" s="9">
        <v>2.5</v>
      </c>
      <c r="D33" s="4">
        <f>43/75*100</f>
        <v>57.333333333333336</v>
      </c>
      <c r="E33" s="34">
        <v>3</v>
      </c>
      <c r="F33" s="34">
        <v>18</v>
      </c>
      <c r="G33" s="34">
        <v>6</v>
      </c>
      <c r="H33" s="34">
        <v>5</v>
      </c>
      <c r="I33" s="34">
        <v>43</v>
      </c>
      <c r="J33" s="2" t="s">
        <v>22</v>
      </c>
    </row>
    <row r="34" spans="2:10" x14ac:dyDescent="0.3">
      <c r="B34" s="21">
        <v>28</v>
      </c>
      <c r="C34" s="9">
        <v>2.5</v>
      </c>
      <c r="D34" s="4">
        <f>51/75*100</f>
        <v>68</v>
      </c>
      <c r="E34" s="34">
        <v>4</v>
      </c>
      <c r="F34" s="34">
        <v>5</v>
      </c>
      <c r="G34" s="34">
        <v>51</v>
      </c>
      <c r="H34" s="34">
        <v>10</v>
      </c>
      <c r="I34" s="34">
        <v>5</v>
      </c>
      <c r="J34" s="2" t="s">
        <v>22</v>
      </c>
    </row>
    <row r="35" spans="2:10" x14ac:dyDescent="0.3">
      <c r="B35" s="21">
        <v>29</v>
      </c>
      <c r="C35" s="9">
        <v>2.5</v>
      </c>
      <c r="D35" s="4">
        <f>51/75*100</f>
        <v>68</v>
      </c>
      <c r="E35" s="34">
        <v>3</v>
      </c>
      <c r="F35" s="34">
        <v>5</v>
      </c>
      <c r="G35" s="34">
        <v>12</v>
      </c>
      <c r="H35" s="34">
        <v>51</v>
      </c>
      <c r="I35" s="34">
        <v>4</v>
      </c>
      <c r="J35" s="2" t="s">
        <v>22</v>
      </c>
    </row>
    <row r="36" spans="2:10" x14ac:dyDescent="0.3">
      <c r="B36" s="21">
        <v>30</v>
      </c>
      <c r="C36" s="9">
        <v>2.5</v>
      </c>
      <c r="D36" s="4">
        <f>43/75*100</f>
        <v>57.333333333333336</v>
      </c>
      <c r="E36" s="34">
        <v>10</v>
      </c>
      <c r="F36" s="34">
        <v>43</v>
      </c>
      <c r="G36" s="34">
        <v>8</v>
      </c>
      <c r="H36" s="34">
        <v>9</v>
      </c>
      <c r="I36" s="34">
        <v>5</v>
      </c>
      <c r="J36" s="2" t="s">
        <v>22</v>
      </c>
    </row>
    <row r="37" spans="2:10" x14ac:dyDescent="0.3">
      <c r="B37" s="21">
        <v>31</v>
      </c>
      <c r="C37" s="9">
        <v>2.5</v>
      </c>
      <c r="D37" s="4">
        <f>40/75*100</f>
        <v>53.333333333333336</v>
      </c>
      <c r="E37" s="34">
        <v>13</v>
      </c>
      <c r="F37" s="34">
        <v>8</v>
      </c>
      <c r="G37" s="34">
        <v>10</v>
      </c>
      <c r="H37" s="34">
        <v>4</v>
      </c>
      <c r="I37" s="34">
        <v>40</v>
      </c>
      <c r="J37" s="2" t="s">
        <v>22</v>
      </c>
    </row>
    <row r="38" spans="2:10" x14ac:dyDescent="0.3">
      <c r="B38" s="21">
        <v>32</v>
      </c>
      <c r="C38" s="9">
        <v>2.5</v>
      </c>
      <c r="D38" s="4">
        <f>32/75*100</f>
        <v>42.666666666666671</v>
      </c>
      <c r="E38" s="34">
        <v>6</v>
      </c>
      <c r="F38" s="34">
        <v>17</v>
      </c>
      <c r="G38" s="34">
        <v>32</v>
      </c>
      <c r="H38" s="34">
        <v>16</v>
      </c>
      <c r="I38" s="34">
        <v>4</v>
      </c>
      <c r="J38" s="2" t="s">
        <v>22</v>
      </c>
    </row>
    <row r="39" spans="2:10" x14ac:dyDescent="0.3">
      <c r="B39" s="21">
        <v>33</v>
      </c>
      <c r="C39" s="9">
        <v>2.5</v>
      </c>
      <c r="D39" s="4">
        <f>55/75*100</f>
        <v>73.333333333333329</v>
      </c>
      <c r="E39" s="34">
        <v>10</v>
      </c>
      <c r="F39" s="34">
        <v>4</v>
      </c>
      <c r="G39" s="34">
        <v>55</v>
      </c>
      <c r="H39" s="34">
        <v>1</v>
      </c>
      <c r="I39" s="34">
        <v>5</v>
      </c>
      <c r="J39" s="2" t="s">
        <v>23</v>
      </c>
    </row>
    <row r="40" spans="2:10" x14ac:dyDescent="0.3">
      <c r="B40" s="21">
        <v>34</v>
      </c>
      <c r="C40" s="9">
        <v>2.5</v>
      </c>
      <c r="D40" s="4">
        <f>41/75*100</f>
        <v>54.666666666666664</v>
      </c>
      <c r="E40" s="34">
        <v>41</v>
      </c>
      <c r="F40" s="34">
        <v>6</v>
      </c>
      <c r="G40" s="34">
        <v>7</v>
      </c>
      <c r="H40" s="34">
        <v>20</v>
      </c>
      <c r="I40" s="34">
        <v>1</v>
      </c>
      <c r="J40" s="2" t="s">
        <v>23</v>
      </c>
    </row>
    <row r="41" spans="2:10" x14ac:dyDescent="0.3">
      <c r="B41" s="21">
        <v>35</v>
      </c>
      <c r="C41" s="9">
        <v>2.5</v>
      </c>
      <c r="D41" s="4">
        <f>50/75*100</f>
        <v>66.666666666666657</v>
      </c>
      <c r="E41" s="34">
        <v>6</v>
      </c>
      <c r="F41" s="34">
        <v>50</v>
      </c>
      <c r="G41" s="34">
        <v>7</v>
      </c>
      <c r="H41" s="34">
        <v>10</v>
      </c>
      <c r="I41" s="34">
        <v>2</v>
      </c>
      <c r="J41" s="2" t="s">
        <v>23</v>
      </c>
    </row>
    <row r="42" spans="2:10" x14ac:dyDescent="0.3">
      <c r="B42" s="21">
        <v>36</v>
      </c>
      <c r="C42" s="9">
        <v>2.5</v>
      </c>
      <c r="D42" s="4">
        <f>50/75*100</f>
        <v>66.666666666666657</v>
      </c>
      <c r="E42" s="34">
        <v>8</v>
      </c>
      <c r="F42" s="34">
        <v>2</v>
      </c>
      <c r="G42" s="34">
        <v>10</v>
      </c>
      <c r="H42" s="34">
        <v>50</v>
      </c>
      <c r="I42" s="34">
        <v>5</v>
      </c>
      <c r="J42" s="2" t="s">
        <v>23</v>
      </c>
    </row>
    <row r="43" spans="2:10" x14ac:dyDescent="0.3">
      <c r="B43" s="21">
        <v>37</v>
      </c>
      <c r="C43" s="9">
        <v>2.5</v>
      </c>
      <c r="D43" s="4">
        <f>25/75*100</f>
        <v>33.333333333333329</v>
      </c>
      <c r="E43" s="34">
        <v>1</v>
      </c>
      <c r="F43" s="34">
        <v>15</v>
      </c>
      <c r="G43" s="34">
        <v>15</v>
      </c>
      <c r="H43" s="34">
        <v>25</v>
      </c>
      <c r="I43" s="34">
        <v>19</v>
      </c>
      <c r="J43" s="2" t="s">
        <v>23</v>
      </c>
    </row>
    <row r="44" spans="2:10" x14ac:dyDescent="0.3">
      <c r="B44" s="21">
        <v>38</v>
      </c>
      <c r="C44" s="9">
        <v>2.5</v>
      </c>
      <c r="D44" s="4">
        <f>54/75*100</f>
        <v>72</v>
      </c>
      <c r="E44" s="34">
        <v>1</v>
      </c>
      <c r="F44" s="34">
        <v>6</v>
      </c>
      <c r="G44" s="34">
        <v>2</v>
      </c>
      <c r="H44" s="34">
        <v>12</v>
      </c>
      <c r="I44" s="34">
        <v>54</v>
      </c>
      <c r="J44" s="2" t="s">
        <v>23</v>
      </c>
    </row>
    <row r="45" spans="2:10" x14ac:dyDescent="0.3">
      <c r="B45" s="21">
        <v>39</v>
      </c>
      <c r="C45" s="9">
        <v>2.5</v>
      </c>
      <c r="D45" s="4">
        <f>54/75*100</f>
        <v>72</v>
      </c>
      <c r="E45" s="34">
        <v>6</v>
      </c>
      <c r="F45" s="34">
        <v>54</v>
      </c>
      <c r="G45" s="34">
        <v>7</v>
      </c>
      <c r="H45" s="34">
        <v>6</v>
      </c>
      <c r="I45" s="34">
        <v>2</v>
      </c>
      <c r="J45" s="4" t="s">
        <v>23</v>
      </c>
    </row>
    <row r="46" spans="2:10" x14ac:dyDescent="0.3">
      <c r="B46" s="21">
        <v>40</v>
      </c>
      <c r="C46" s="9">
        <v>2.5</v>
      </c>
      <c r="D46" s="4">
        <f>40/75*100</f>
        <v>53.333333333333336</v>
      </c>
      <c r="E46" s="34">
        <v>14</v>
      </c>
      <c r="F46" s="34">
        <v>6</v>
      </c>
      <c r="G46" s="34">
        <v>7</v>
      </c>
      <c r="H46" s="34">
        <v>40</v>
      </c>
      <c r="I46" s="34">
        <v>8</v>
      </c>
      <c r="J46" s="2" t="s">
        <v>23</v>
      </c>
    </row>
  </sheetData>
  <mergeCells count="1">
    <mergeCell ref="B2:J2"/>
  </mergeCells>
  <phoneticPr fontId="3" type="noConversion"/>
  <conditionalFormatting sqref="J26 J29:J32 J45 D7:D46">
    <cfRule type="cellIs" dxfId="0" priority="1" operator="lessThan">
      <formula>50</formula>
    </cfRule>
  </conditionalFormatting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전체통계표</vt:lpstr>
      <vt:lpstr>산업재산권법통계표</vt:lpstr>
      <vt:lpstr>민법통계표</vt:lpstr>
      <vt:lpstr>문항분석표(산업재산권법)</vt:lpstr>
      <vt:lpstr>문항분석표(민법개론)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paten</dc:creator>
  <cp:lastModifiedBy>HOME</cp:lastModifiedBy>
  <cp:lastPrinted>2023-07-02T12:22:25Z</cp:lastPrinted>
  <dcterms:created xsi:type="dcterms:W3CDTF">2022-06-27T08:52:48Z</dcterms:created>
  <dcterms:modified xsi:type="dcterms:W3CDTF">2023-07-02T12:22:29Z</dcterms:modified>
</cp:coreProperties>
</file>